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dd6959354f4cfe4/Desktop/TV Kork/"/>
    </mc:Choice>
  </mc:AlternateContent>
  <xr:revisionPtr revIDLastSave="6" documentId="8_{FECD73AF-721D-43ED-A057-66985C624378}" xr6:coauthVersionLast="47" xr6:coauthVersionMax="47" xr10:uidLastSave="{EC96CEA4-0681-43EC-A228-5F78C186911F}"/>
  <bookViews>
    <workbookView xWindow="-120" yWindow="-120" windowWidth="29040" windowHeight="15720" activeTab="8" xr2:uid="{233188F4-72DD-4168-A4AA-976CA7F53605}"/>
  </bookViews>
  <sheets>
    <sheet name="Anleitung" sheetId="12" r:id="rId1"/>
    <sheet name="Grunddaten" sheetId="1" r:id="rId2"/>
    <sheet name="Q1" sheetId="2" r:id="rId3"/>
    <sheet name="Q2" sheetId="3" r:id="rId4"/>
    <sheet name="Q3" sheetId="4" r:id="rId5"/>
    <sheet name="Q4" sheetId="5" r:id="rId6"/>
    <sheet name="Auslagen" sheetId="6" r:id="rId7"/>
    <sheet name="ÜL-Freibetrag" sheetId="9" r:id="rId8"/>
    <sheet name="Ehrenamtspauschale" sheetId="11" r:id="rId9"/>
    <sheet name="KOSTENSÄTZE" sheetId="8" state="hidden" r:id="rId10"/>
  </sheets>
  <definedNames>
    <definedName name="_xlnm.Print_Area" localSheetId="8">Ehrenamtspauschale!$A$1:$G$38</definedName>
    <definedName name="_xlnm.Print_Area" localSheetId="2">'Q1'!$A$1:$J$48</definedName>
    <definedName name="_xlnm.Print_Area" localSheetId="3">'Q2'!$A$1:$J$48</definedName>
    <definedName name="_xlnm.Print_Area" localSheetId="4">'Q3'!$A$1:$J$48</definedName>
    <definedName name="_xlnm.Print_Area" localSheetId="5">'Q4'!$A$1:$J$48</definedName>
    <definedName name="_xlnm.Print_Area" localSheetId="7">'ÜL-Freibetrag'!$A$1:$G$38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1" l="1"/>
  <c r="C21" i="9"/>
  <c r="D54" i="6"/>
  <c r="D64" i="6" s="1"/>
  <c r="D42" i="6"/>
  <c r="D43" i="6"/>
  <c r="D44" i="6"/>
  <c r="D45" i="6"/>
  <c r="D46" i="6"/>
  <c r="D47" i="6"/>
  <c r="D48" i="6"/>
  <c r="D49" i="6"/>
  <c r="D40" i="6"/>
  <c r="D41" i="6"/>
  <c r="D39" i="6"/>
  <c r="B3" i="4"/>
  <c r="A19" i="11"/>
  <c r="C6" i="11"/>
  <c r="C4" i="11"/>
  <c r="A18" i="11" s="1"/>
  <c r="A19" i="9"/>
  <c r="C6" i="9"/>
  <c r="C4" i="9"/>
  <c r="A18" i="9" s="1"/>
  <c r="G38" i="5"/>
  <c r="G38" i="4"/>
  <c r="G38" i="3"/>
  <c r="G38" i="2"/>
  <c r="E18" i="5"/>
  <c r="E18" i="4"/>
  <c r="E18" i="3"/>
  <c r="E18" i="2"/>
  <c r="B13" i="1"/>
  <c r="G39" i="5" s="1"/>
  <c r="D33" i="6"/>
  <c r="A3" i="6"/>
  <c r="B15" i="6"/>
  <c r="B13" i="6"/>
  <c r="B11" i="6"/>
  <c r="B9" i="6"/>
  <c r="B7" i="6"/>
  <c r="D15" i="5"/>
  <c r="D13" i="5"/>
  <c r="D11" i="5"/>
  <c r="D9" i="5"/>
  <c r="D7" i="5"/>
  <c r="D15" i="4"/>
  <c r="D13" i="4"/>
  <c r="D11" i="4"/>
  <c r="D9" i="4"/>
  <c r="D7" i="4"/>
  <c r="D15" i="3"/>
  <c r="D13" i="3"/>
  <c r="D11" i="3"/>
  <c r="D9" i="3"/>
  <c r="D7" i="3"/>
  <c r="J36" i="5"/>
  <c r="I36" i="5"/>
  <c r="H36" i="5"/>
  <c r="G36" i="5"/>
  <c r="F36" i="5"/>
  <c r="E36" i="5"/>
  <c r="D36" i="5"/>
  <c r="J18" i="5"/>
  <c r="G18" i="5"/>
  <c r="D5" i="5"/>
  <c r="B3" i="5"/>
  <c r="J36" i="4"/>
  <c r="I36" i="4"/>
  <c r="H36" i="4"/>
  <c r="G36" i="4"/>
  <c r="F36" i="4"/>
  <c r="E36" i="4"/>
  <c r="D36" i="4"/>
  <c r="J18" i="4"/>
  <c r="G18" i="4"/>
  <c r="D5" i="4"/>
  <c r="J36" i="3"/>
  <c r="I36" i="3"/>
  <c r="H36" i="3"/>
  <c r="G36" i="3"/>
  <c r="F36" i="3"/>
  <c r="E36" i="3"/>
  <c r="D36" i="3"/>
  <c r="J18" i="3"/>
  <c r="G18" i="3"/>
  <c r="D5" i="3"/>
  <c r="B3" i="3"/>
  <c r="G18" i="2"/>
  <c r="J18" i="2"/>
  <c r="E36" i="2"/>
  <c r="F36" i="2"/>
  <c r="G36" i="2"/>
  <c r="H36" i="2"/>
  <c r="I36" i="2"/>
  <c r="J36" i="2"/>
  <c r="D36" i="2"/>
  <c r="B21" i="2"/>
  <c r="B3" i="2"/>
  <c r="D5" i="2"/>
  <c r="D15" i="2"/>
  <c r="D13" i="2"/>
  <c r="D11" i="2"/>
  <c r="D9" i="2"/>
  <c r="D7" i="2"/>
  <c r="D62" i="6" l="1"/>
  <c r="D61" i="6"/>
  <c r="D65" i="6"/>
  <c r="D60" i="6"/>
  <c r="D56" i="6"/>
  <c r="D57" i="6"/>
  <c r="D66" i="6"/>
  <c r="D59" i="6"/>
  <c r="D63" i="6"/>
  <c r="D58" i="6"/>
  <c r="D39" i="4"/>
  <c r="D39" i="3"/>
  <c r="G39" i="3"/>
  <c r="I39" i="3" s="1"/>
  <c r="G39" i="2"/>
  <c r="G39" i="4"/>
  <c r="D39" i="5"/>
  <c r="I39" i="5" s="1"/>
  <c r="D50" i="6"/>
  <c r="D39" i="2"/>
  <c r="C21" i="2"/>
  <c r="D67" i="6" l="1"/>
  <c r="I39" i="4"/>
  <c r="I39" i="2"/>
  <c r="A21" i="2"/>
  <c r="B22" i="2"/>
  <c r="A22" i="2" s="1"/>
  <c r="C22" i="2" l="1"/>
  <c r="B23" i="2" l="1"/>
  <c r="A23" i="2" s="1"/>
  <c r="C23" i="2" l="1"/>
  <c r="B24" i="2" s="1"/>
  <c r="A24" i="2" s="1"/>
  <c r="C24" i="2" l="1"/>
  <c r="B25" i="2" s="1"/>
  <c r="A25" i="2" s="1"/>
  <c r="C25" i="2" l="1"/>
  <c r="B26" i="2" s="1"/>
  <c r="A26" i="2" s="1"/>
  <c r="C26" i="2" l="1"/>
  <c r="B27" i="2" s="1"/>
  <c r="A27" i="2" s="1"/>
  <c r="C27" i="2" l="1"/>
  <c r="B28" i="2" s="1"/>
  <c r="C28" i="2" s="1"/>
  <c r="B29" i="2" s="1"/>
  <c r="C29" i="2" s="1"/>
  <c r="B30" i="2" s="1"/>
  <c r="C30" i="2" s="1"/>
  <c r="B31" i="2" s="1"/>
  <c r="C31" i="2" s="1"/>
  <c r="B32" i="2" s="1"/>
  <c r="C32" i="2" s="1"/>
  <c r="B33" i="2" s="1"/>
  <c r="C33" i="2" s="1"/>
  <c r="B34" i="2" s="1"/>
  <c r="C34" i="2" s="1"/>
  <c r="B35" i="2" s="1"/>
  <c r="C35" i="2" s="1"/>
  <c r="B21" i="3" s="1"/>
  <c r="C21" i="3" l="1"/>
  <c r="A21" i="3"/>
  <c r="A29" i="2"/>
  <c r="A28" i="2"/>
  <c r="A30" i="2"/>
  <c r="B22" i="3" l="1"/>
  <c r="A31" i="2"/>
  <c r="A22" i="3" l="1"/>
  <c r="C22" i="3"/>
  <c r="A32" i="2"/>
  <c r="B23" i="3" l="1"/>
  <c r="A33" i="2"/>
  <c r="C23" i="3" l="1"/>
  <c r="A23" i="3"/>
  <c r="A34" i="2"/>
  <c r="B24" i="3" l="1"/>
  <c r="A35" i="2"/>
  <c r="C24" i="3" l="1"/>
  <c r="A24" i="3"/>
  <c r="B25" i="3" l="1"/>
  <c r="A25" i="3" l="1"/>
  <c r="C25" i="3"/>
  <c r="B26" i="3" l="1"/>
  <c r="A26" i="3" l="1"/>
  <c r="C26" i="3"/>
  <c r="B27" i="3" s="1"/>
  <c r="C27" i="3" l="1"/>
  <c r="B28" i="3" s="1"/>
  <c r="A27" i="3"/>
  <c r="A28" i="3" l="1"/>
  <c r="C28" i="3"/>
  <c r="B29" i="3" s="1"/>
  <c r="A29" i="3" l="1"/>
  <c r="C29" i="3"/>
  <c r="B30" i="3" s="1"/>
  <c r="A30" i="3" l="1"/>
  <c r="C30" i="3"/>
  <c r="B31" i="3" s="1"/>
  <c r="C31" i="3" l="1"/>
  <c r="B32" i="3" s="1"/>
  <c r="A31" i="3"/>
  <c r="C32" i="3" l="1"/>
  <c r="B33" i="3" s="1"/>
  <c r="A32" i="3"/>
  <c r="A33" i="3" l="1"/>
  <c r="C33" i="3"/>
  <c r="B34" i="3" s="1"/>
  <c r="C34" i="3" l="1"/>
  <c r="B35" i="3" s="1"/>
  <c r="A34" i="3"/>
  <c r="C35" i="3" l="1"/>
  <c r="B21" i="4" s="1"/>
  <c r="A35" i="3"/>
  <c r="C21" i="4" l="1"/>
  <c r="A21" i="4"/>
  <c r="B22" i="4" l="1"/>
  <c r="C22" i="4" l="1"/>
  <c r="A22" i="4"/>
  <c r="B23" i="4" l="1"/>
  <c r="C23" i="4" l="1"/>
  <c r="A23" i="4"/>
  <c r="B24" i="4" l="1"/>
  <c r="A24" i="4" l="1"/>
  <c r="C24" i="4"/>
  <c r="B25" i="4" l="1"/>
  <c r="A25" i="4" l="1"/>
  <c r="C25" i="4"/>
  <c r="B26" i="4" l="1"/>
  <c r="C26" i="4" l="1"/>
  <c r="B27" i="4" s="1"/>
  <c r="A26" i="4"/>
  <c r="C27" i="4" l="1"/>
  <c r="B28" i="4" s="1"/>
  <c r="A27" i="4"/>
  <c r="A28" i="4" l="1"/>
  <c r="C28" i="4"/>
  <c r="B29" i="4" s="1"/>
  <c r="C29" i="4" l="1"/>
  <c r="B30" i="4" s="1"/>
  <c r="A29" i="4"/>
  <c r="A30" i="4" l="1"/>
  <c r="C30" i="4"/>
  <c r="B31" i="4" s="1"/>
  <c r="A31" i="4" l="1"/>
  <c r="C31" i="4"/>
  <c r="B32" i="4" s="1"/>
  <c r="A32" i="4" l="1"/>
  <c r="C32" i="4"/>
  <c r="B33" i="4" s="1"/>
  <c r="C33" i="4" l="1"/>
  <c r="B34" i="4" s="1"/>
  <c r="A33" i="4"/>
  <c r="C34" i="4" l="1"/>
  <c r="B35" i="4" s="1"/>
  <c r="A34" i="4"/>
  <c r="A35" i="4" l="1"/>
  <c r="C35" i="4"/>
  <c r="B21" i="5" s="1"/>
  <c r="A21" i="5" l="1"/>
  <c r="C21" i="5"/>
  <c r="B22" i="5" s="1"/>
  <c r="C22" i="5" l="1"/>
  <c r="B23" i="5" s="1"/>
  <c r="A22" i="5"/>
  <c r="C23" i="5" l="1"/>
  <c r="B24" i="5" s="1"/>
  <c r="A23" i="5"/>
  <c r="C24" i="5" l="1"/>
  <c r="B25" i="5" s="1"/>
  <c r="A24" i="5"/>
  <c r="C25" i="5" l="1"/>
  <c r="B26" i="5" s="1"/>
  <c r="A25" i="5"/>
  <c r="C26" i="5" l="1"/>
  <c r="B27" i="5" s="1"/>
  <c r="A26" i="5"/>
  <c r="C27" i="5" l="1"/>
  <c r="B28" i="5" s="1"/>
  <c r="A27" i="5"/>
  <c r="C28" i="5" l="1"/>
  <c r="B29" i="5" s="1"/>
  <c r="A28" i="5"/>
  <c r="C29" i="5" l="1"/>
  <c r="B30" i="5" s="1"/>
  <c r="A29" i="5"/>
  <c r="C30" i="5" l="1"/>
  <c r="B31" i="5" s="1"/>
  <c r="A30" i="5"/>
  <c r="C31" i="5" l="1"/>
  <c r="B32" i="5" s="1"/>
  <c r="A31" i="5"/>
  <c r="C32" i="5" l="1"/>
  <c r="B33" i="5" s="1"/>
  <c r="A32" i="5"/>
  <c r="C33" i="5" l="1"/>
  <c r="B34" i="5" s="1"/>
  <c r="A33" i="5"/>
  <c r="C34" i="5" l="1"/>
  <c r="B35" i="5" s="1"/>
  <c r="A34" i="5"/>
  <c r="C35" i="5" l="1"/>
  <c r="A35" i="5"/>
</calcChain>
</file>

<file path=xl/sharedStrings.xml><?xml version="1.0" encoding="utf-8"?>
<sst xmlns="http://schemas.openxmlformats.org/spreadsheetml/2006/main" count="213" uniqueCount="86">
  <si>
    <t>Name</t>
  </si>
  <si>
    <t>Gruppe</t>
  </si>
  <si>
    <t>Bank</t>
  </si>
  <si>
    <t>IBAN</t>
  </si>
  <si>
    <t>BIC</t>
  </si>
  <si>
    <t>Woche</t>
  </si>
  <si>
    <t>Turnverein 1912 Kork eV</t>
  </si>
  <si>
    <t>1. Quartal</t>
  </si>
  <si>
    <t>Name:</t>
  </si>
  <si>
    <t>Gruppe:</t>
  </si>
  <si>
    <t>Bank:</t>
  </si>
  <si>
    <t>IBAN:</t>
  </si>
  <si>
    <t>BIC:</t>
  </si>
  <si>
    <t>Geräteturnen weiblich</t>
  </si>
  <si>
    <t>Volksbank Bühl</t>
  </si>
  <si>
    <t>GENODE61BHL</t>
  </si>
  <si>
    <t>Montag</t>
  </si>
  <si>
    <t>Dienstag</t>
  </si>
  <si>
    <t>Mittwoch</t>
  </si>
  <si>
    <t>Donnerstag</t>
  </si>
  <si>
    <t>Freitag</t>
  </si>
  <si>
    <t>Samstag</t>
  </si>
  <si>
    <t>Sonntag</t>
  </si>
  <si>
    <t>Maximum</t>
  </si>
  <si>
    <t>Abrechnungsjahr</t>
  </si>
  <si>
    <t>SUMME</t>
  </si>
  <si>
    <t>Unterschrift:</t>
  </si>
  <si>
    <t>Unterschrift AbtL:</t>
  </si>
  <si>
    <t>Gesamtsumme:</t>
  </si>
  <si>
    <t>entsprechendes bitte auswählen</t>
  </si>
  <si>
    <t>Lizenznummer</t>
  </si>
  <si>
    <t>Lizenz-Gültigkeit</t>
  </si>
  <si>
    <t xml:space="preserve">gültig bis: </t>
  </si>
  <si>
    <t>ÜL-Lizenz vorhanden:</t>
  </si>
  <si>
    <t>Lizenz-Nr.:</t>
  </si>
  <si>
    <t>2. Quartal</t>
  </si>
  <si>
    <t>3. Quartal</t>
  </si>
  <si>
    <t>4. Quartal</t>
  </si>
  <si>
    <t>Übungsleitervergütung je Stunde</t>
  </si>
  <si>
    <t>Betrag</t>
  </si>
  <si>
    <t>Auslagen (Originalbelege bitte beifügen)</t>
  </si>
  <si>
    <t>Summe</t>
  </si>
  <si>
    <t>Kampfrichtereinsätze</t>
  </si>
  <si>
    <t>Datum</t>
  </si>
  <si>
    <t>Fahrtkostenerstattung</t>
  </si>
  <si>
    <t>Beschreibung</t>
  </si>
  <si>
    <t>gefahrene km</t>
  </si>
  <si>
    <t>Dauer in Stunden</t>
  </si>
  <si>
    <t>Helfer</t>
  </si>
  <si>
    <t>ÜL ohne Lizenz</t>
  </si>
  <si>
    <t>ÜL mit Lizenz</t>
  </si>
  <si>
    <t>ÜL mit spez. Lizenz</t>
  </si>
  <si>
    <t>Nein</t>
  </si>
  <si>
    <t>Ja</t>
  </si>
  <si>
    <t>Anschrift</t>
  </si>
  <si>
    <t>Übungsleiter:</t>
  </si>
  <si>
    <t>Anschrift:</t>
  </si>
  <si>
    <t>TV Kork 1912 e.V.</t>
  </si>
  <si>
    <t>77694 Kehl-Kork</t>
  </si>
  <si>
    <t>in Anspruch,</t>
  </si>
  <si>
    <t>Änderungen werde ich unverzüglich dem TV Kork melden.</t>
  </si>
  <si>
    <t>Datum:</t>
  </si>
  <si>
    <t>Bestätigung Übungsleitervergütung</t>
  </si>
  <si>
    <t>Ich nehme nur einen Teilbetrag in Höhe von</t>
  </si>
  <si>
    <t>X</t>
  </si>
  <si>
    <t>Bestätigung Ehrenamtspauschale</t>
  </si>
  <si>
    <t>alle gelben Felder sind Eingabefelder, die restlichen Felder müssen nicht befüllt werden</t>
  </si>
  <si>
    <t>alle Daten wie Name, Adresse, Abrechnungsjahr sind im Tabellenblatt Grunddaten einzutragen und werden automatisch auf alle anderen Tabellenblätter übernommen</t>
  </si>
  <si>
    <t>ÜL-Freibetrag und Ehrenamtspauschale sind einmal jährlich auszufüllen</t>
  </si>
  <si>
    <t>Max Mustermann</t>
  </si>
  <si>
    <t>DE123</t>
  </si>
  <si>
    <t>Muster Str. 1, 77694 Kehl</t>
  </si>
  <si>
    <t>Ort / Wettkampf</t>
  </si>
  <si>
    <t>Anleitung</t>
  </si>
  <si>
    <t>Grunddaten</t>
  </si>
  <si>
    <t>Datum / Unterschrift:</t>
  </si>
  <si>
    <t>Datum / Unterschrift AbtL:</t>
  </si>
  <si>
    <t>wo möglich sind Auswahlfelder vorhanden:</t>
  </si>
  <si>
    <t>ÜL-Vergütung</t>
  </si>
  <si>
    <t>Kampfrichtereinsatz</t>
  </si>
  <si>
    <t>Fahrkostenerstattung</t>
  </si>
  <si>
    <t>km-Pauschale</t>
  </si>
  <si>
    <t>ÜL Freibetrag</t>
  </si>
  <si>
    <t>Ehrenamtpauschale</t>
  </si>
  <si>
    <t>Auslagen</t>
  </si>
  <si>
    <t>Zirkelstraße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</si>
</sst>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* #,##0.00\ &quot;€&quot;_-;\-* #,##0.00\ &quot;€&quot;_-;_-* &quot;-&quot;??\ &quot;€&quot;_-;_-@_-"/>
    <numFmt numFmtId="164" formatCode="&quot;-&quot;\ dd/mm;@"/>
    <numFmt numFmtId="165" formatCode="dd/mm;@"/>
    <numFmt numFmtId="166" formatCode="General\ &quot;Stunden&quot;"/>
    <numFmt numFmtId="167" formatCode="0.00\ &quot;€/h&quot;"/>
    <numFmt numFmtId="168" formatCode="#,##0.00\ &quot;€&quot;\ &quot;/ km&quot;;[Red]\-#,##0.00\ &quot;€&quot;\ &quot;/ km&quot;"/>
    <numFmt numFmtId="169" formatCode="0.0\ &quot;h&quot;"/>
    <numFmt numFmtId="170" formatCode="0.0\ &quot;km&quot;"/>
    <numFmt numFmtId="171" formatCode="_-* #,##0.00\ &quot;€&quot;&quot;/h&quot;_-;\-* #,##0.00\ &quot;€&quot;&quot;/h&quot;_-;_-* &quot;-&quot;??\ &quot;€&quot;&quot;/h&quot;_-;_-@_-"/>
    <numFmt numFmtId="172" formatCode="\&lt;\=General\ &quot;h&quot;"/>
    <numFmt numFmtId="173" formatCode="\&gt;General\ &quot;h&quot;"/>
    <numFmt numFmtId="174" formatCode="&quot;Ich nehme den gesamten Betrag in Höhe von €&quot;\ #,##0.00&quot; in Anspruch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24"/>
      <color theme="1"/>
      <name val="Arial"/>
      <family val="2"/>
    </font>
    <font>
      <b/>
      <sz val="18"/>
      <color theme="1"/>
      <name val="Arial"/>
      <family val="2"/>
    </font>
    <font>
      <sz val="12"/>
      <color theme="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3" xfId="0" applyFont="1" applyBorder="1"/>
    <xf numFmtId="0" fontId="4" fillId="0" borderId="34" xfId="0" applyFont="1" applyBorder="1"/>
    <xf numFmtId="0" fontId="4" fillId="0" borderId="31" xfId="0" applyFont="1" applyBorder="1"/>
    <xf numFmtId="0" fontId="4" fillId="0" borderId="32" xfId="0" applyFont="1" applyBorder="1"/>
    <xf numFmtId="0" fontId="5" fillId="0" borderId="3" xfId="0" applyFont="1" applyBorder="1"/>
    <xf numFmtId="0" fontId="5" fillId="0" borderId="27" xfId="0" applyFont="1" applyBorder="1" applyAlignment="1">
      <alignment horizontal="center"/>
    </xf>
    <xf numFmtId="0" fontId="4" fillId="0" borderId="0" xfId="0" applyFont="1" applyAlignment="1"/>
    <xf numFmtId="14" fontId="4" fillId="0" borderId="0" xfId="0" applyNumberFormat="1" applyFont="1" applyAlignment="1"/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18" xfId="0" applyFont="1" applyBorder="1"/>
    <xf numFmtId="165" fontId="4" fillId="0" borderId="19" xfId="0" applyNumberFormat="1" applyFont="1" applyBorder="1"/>
    <xf numFmtId="164" fontId="4" fillId="0" borderId="20" xfId="0" applyNumberFormat="1" applyFont="1" applyBorder="1" applyAlignment="1">
      <alignment horizontal="left"/>
    </xf>
    <xf numFmtId="0" fontId="4" fillId="0" borderId="10" xfId="0" applyFont="1" applyBorder="1"/>
    <xf numFmtId="165" fontId="4" fillId="0" borderId="4" xfId="0" applyNumberFormat="1" applyFont="1" applyBorder="1"/>
    <xf numFmtId="164" fontId="4" fillId="0" borderId="11" xfId="0" applyNumberFormat="1" applyFont="1" applyBorder="1" applyAlignment="1">
      <alignment horizontal="left"/>
    </xf>
    <xf numFmtId="0" fontId="4" fillId="0" borderId="22" xfId="0" applyFont="1" applyBorder="1"/>
    <xf numFmtId="165" fontId="4" fillId="0" borderId="23" xfId="0" applyNumberFormat="1" applyFont="1" applyBorder="1"/>
    <xf numFmtId="164" fontId="4" fillId="0" borderId="24" xfId="0" applyNumberFormat="1" applyFont="1" applyBorder="1" applyAlignment="1">
      <alignment horizontal="left"/>
    </xf>
    <xf numFmtId="0" fontId="4" fillId="0" borderId="26" xfId="0" applyFont="1" applyBorder="1"/>
    <xf numFmtId="0" fontId="4" fillId="2" borderId="27" xfId="0" applyNumberFormat="1" applyFont="1" applyFill="1" applyBorder="1" applyAlignment="1" applyProtection="1">
      <alignment horizontal="left"/>
      <protection locked="0"/>
    </xf>
    <xf numFmtId="14" fontId="4" fillId="2" borderId="33" xfId="0" applyNumberFormat="1" applyFont="1" applyFill="1" applyBorder="1" applyAlignment="1" applyProtection="1">
      <protection locked="0"/>
    </xf>
    <xf numFmtId="14" fontId="4" fillId="2" borderId="29" xfId="0" applyNumberFormat="1" applyFont="1" applyFill="1" applyBorder="1" applyAlignment="1" applyProtection="1">
      <protection locked="0"/>
    </xf>
    <xf numFmtId="14" fontId="4" fillId="2" borderId="30" xfId="0" applyNumberFormat="1" applyFont="1" applyFill="1" applyBorder="1" applyAlignment="1" applyProtection="1"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4" fillId="2" borderId="18" xfId="0" applyFont="1" applyFill="1" applyBorder="1" applyProtection="1">
      <protection locked="0"/>
    </xf>
    <xf numFmtId="0" fontId="4" fillId="2" borderId="19" xfId="0" applyFont="1" applyFill="1" applyBorder="1" applyProtection="1">
      <protection locked="0"/>
    </xf>
    <xf numFmtId="0" fontId="4" fillId="2" borderId="21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168" fontId="4" fillId="0" borderId="0" xfId="0" applyNumberFormat="1" applyFont="1" applyAlignment="1">
      <alignment horizontal="left"/>
    </xf>
    <xf numFmtId="44" fontId="5" fillId="0" borderId="7" xfId="1" applyFont="1" applyBorder="1" applyAlignment="1">
      <alignment horizontal="left"/>
    </xf>
    <xf numFmtId="44" fontId="0" fillId="0" borderId="0" xfId="1" applyFont="1"/>
    <xf numFmtId="167" fontId="4" fillId="0" borderId="28" xfId="1" applyNumberFormat="1" applyFont="1" applyFill="1" applyBorder="1" applyAlignment="1" applyProtection="1">
      <alignment horizontal="center"/>
    </xf>
    <xf numFmtId="0" fontId="4" fillId="2" borderId="34" xfId="0" applyFont="1" applyFill="1" applyBorder="1" applyProtection="1">
      <protection locked="0"/>
    </xf>
    <xf numFmtId="14" fontId="4" fillId="2" borderId="30" xfId="0" applyNumberFormat="1" applyFont="1" applyFill="1" applyBorder="1" applyAlignment="1" applyProtection="1">
      <alignment horizontal="center"/>
      <protection locked="0"/>
    </xf>
    <xf numFmtId="0" fontId="4" fillId="0" borderId="40" xfId="0" applyFont="1" applyBorder="1"/>
    <xf numFmtId="14" fontId="4" fillId="2" borderId="28" xfId="0" applyNumberFormat="1" applyFont="1" applyFill="1" applyBorder="1" applyAlignment="1" applyProtection="1">
      <protection locked="0"/>
    </xf>
    <xf numFmtId="0" fontId="0" fillId="0" borderId="0" xfId="0" applyAlignment="1"/>
    <xf numFmtId="0" fontId="8" fillId="0" borderId="0" xfId="0" applyFont="1"/>
    <xf numFmtId="14" fontId="4" fillId="0" borderId="0" xfId="0" applyNumberFormat="1" applyFont="1"/>
    <xf numFmtId="0" fontId="4" fillId="0" borderId="0" xfId="0" applyFont="1" applyBorder="1" applyAlignment="1">
      <alignment horizontal="left"/>
    </xf>
    <xf numFmtId="0" fontId="4" fillId="2" borderId="2" xfId="0" applyFont="1" applyFill="1" applyBorder="1" applyAlignment="1" applyProtection="1">
      <alignment horizontal="center" vertical="center"/>
      <protection locked="0"/>
    </xf>
    <xf numFmtId="44" fontId="4" fillId="2" borderId="2" xfId="1" applyFont="1" applyFill="1" applyBorder="1" applyProtection="1">
      <protection locked="0"/>
    </xf>
    <xf numFmtId="14" fontId="4" fillId="2" borderId="10" xfId="0" applyNumberFormat="1" applyFont="1" applyFill="1" applyBorder="1" applyAlignment="1" applyProtection="1">
      <alignment horizontal="center" vertical="top"/>
      <protection locked="0"/>
    </xf>
    <xf numFmtId="44" fontId="4" fillId="2" borderId="11" xfId="1" applyFont="1" applyFill="1" applyBorder="1" applyAlignment="1" applyProtection="1">
      <alignment horizontal="left" vertical="top"/>
      <protection locked="0"/>
    </xf>
    <xf numFmtId="14" fontId="4" fillId="2" borderId="12" xfId="0" applyNumberFormat="1" applyFont="1" applyFill="1" applyBorder="1" applyAlignment="1" applyProtection="1">
      <alignment horizontal="center" vertical="top"/>
      <protection locked="0"/>
    </xf>
    <xf numFmtId="44" fontId="4" fillId="2" borderId="13" xfId="1" applyFont="1" applyFill="1" applyBorder="1" applyAlignment="1" applyProtection="1">
      <alignment horizontal="left" vertical="top"/>
      <protection locked="0"/>
    </xf>
    <xf numFmtId="14" fontId="4" fillId="2" borderId="39" xfId="0" applyNumberFormat="1" applyFont="1" applyFill="1" applyBorder="1" applyAlignment="1" applyProtection="1">
      <alignment horizontal="center" vertical="top"/>
      <protection locked="0"/>
    </xf>
    <xf numFmtId="44" fontId="4" fillId="2" borderId="38" xfId="1" applyFont="1" applyFill="1" applyBorder="1" applyAlignment="1" applyProtection="1">
      <alignment horizontal="left" vertical="top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169" fontId="4" fillId="2" borderId="4" xfId="0" applyNumberFormat="1" applyFont="1" applyFill="1" applyBorder="1" applyAlignment="1" applyProtection="1">
      <alignment horizontal="center" vertical="top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169" fontId="4" fillId="2" borderId="2" xfId="0" applyNumberFormat="1" applyFont="1" applyFill="1" applyBorder="1" applyAlignment="1" applyProtection="1">
      <alignment horizontal="center" vertical="top"/>
      <protection locked="0"/>
    </xf>
    <xf numFmtId="0" fontId="4" fillId="2" borderId="36" xfId="0" applyFont="1" applyFill="1" applyBorder="1" applyAlignment="1" applyProtection="1">
      <alignment horizontal="left" vertical="top" wrapText="1"/>
      <protection locked="0"/>
    </xf>
    <xf numFmtId="169" fontId="4" fillId="2" borderId="36" xfId="0" applyNumberFormat="1" applyFont="1" applyFill="1" applyBorder="1" applyAlignment="1" applyProtection="1">
      <alignment horizontal="center" vertical="top"/>
      <protection locked="0"/>
    </xf>
    <xf numFmtId="44" fontId="4" fillId="0" borderId="11" xfId="1" applyFont="1" applyBorder="1" applyAlignment="1">
      <alignment horizontal="left" vertical="top"/>
    </xf>
    <xf numFmtId="170" fontId="4" fillId="2" borderId="4" xfId="0" applyNumberFormat="1" applyFont="1" applyFill="1" applyBorder="1" applyAlignment="1" applyProtection="1">
      <alignment horizontal="center" vertical="top"/>
      <protection locked="0"/>
    </xf>
    <xf numFmtId="170" fontId="4" fillId="2" borderId="2" xfId="0" applyNumberFormat="1" applyFont="1" applyFill="1" applyBorder="1" applyAlignment="1" applyProtection="1">
      <alignment horizontal="center" vertical="top"/>
      <protection locked="0"/>
    </xf>
    <xf numFmtId="170" fontId="4" fillId="2" borderId="36" xfId="0" applyNumberFormat="1" applyFont="1" applyFill="1" applyBorder="1" applyAlignment="1" applyProtection="1">
      <alignment horizontal="center" vertical="top"/>
      <protection locked="0"/>
    </xf>
    <xf numFmtId="44" fontId="4" fillId="0" borderId="37" xfId="1" applyFont="1" applyBorder="1" applyAlignment="1">
      <alignment horizontal="left" vertical="top"/>
    </xf>
    <xf numFmtId="0" fontId="4" fillId="0" borderId="0" xfId="0" applyFont="1" applyBorder="1" applyAlignment="1"/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0" fillId="0" borderId="0" xfId="0" applyFont="1"/>
    <xf numFmtId="172" fontId="0" fillId="0" borderId="0" xfId="0" applyNumberFormat="1" applyFont="1"/>
    <xf numFmtId="173" fontId="0" fillId="0" borderId="0" xfId="0" applyNumberFormat="1" applyFont="1"/>
    <xf numFmtId="0" fontId="10" fillId="0" borderId="0" xfId="0" applyFont="1"/>
    <xf numFmtId="44" fontId="10" fillId="0" borderId="0" xfId="1" applyFont="1"/>
    <xf numFmtId="168" fontId="0" fillId="2" borderId="0" xfId="0" applyNumberFormat="1" applyFont="1" applyFill="1" applyAlignment="1">
      <alignment horizontal="left"/>
    </xf>
    <xf numFmtId="44" fontId="0" fillId="2" borderId="0" xfId="1" applyFont="1" applyFill="1"/>
    <xf numFmtId="0" fontId="4" fillId="0" borderId="0" xfId="0" applyFont="1" applyAlignment="1"/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0" xfId="0" applyFont="1" applyAlignment="1">
      <alignment vertical="center"/>
    </xf>
    <xf numFmtId="44" fontId="4" fillId="0" borderId="25" xfId="1" applyFont="1" applyBorder="1" applyAlignment="1">
      <alignment horizontal="center"/>
    </xf>
    <xf numFmtId="44" fontId="4" fillId="0" borderId="26" xfId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171" fontId="4" fillId="0" borderId="1" xfId="1" applyNumberFormat="1" applyFont="1" applyBorder="1" applyAlignment="1">
      <alignment horizontal="center"/>
    </xf>
    <xf numFmtId="44" fontId="4" fillId="0" borderId="1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36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/>
    <xf numFmtId="0" fontId="5" fillId="0" borderId="35" xfId="0" applyFont="1" applyBorder="1" applyAlignment="1"/>
    <xf numFmtId="0" fontId="8" fillId="0" borderId="0" xfId="0" applyFont="1" applyAlignment="1">
      <alignment horizontal="center" vertical="center"/>
    </xf>
    <xf numFmtId="174" fontId="4" fillId="0" borderId="41" xfId="0" applyNumberFormat="1" applyFont="1" applyBorder="1" applyAlignment="1">
      <alignment horizontal="left"/>
    </xf>
    <xf numFmtId="174" fontId="4" fillId="0" borderId="0" xfId="0" applyNumberFormat="1" applyFont="1" applyAlignment="1">
      <alignment horizontal="left"/>
    </xf>
    <xf numFmtId="0" fontId="0" fillId="0" borderId="0" xfId="0" applyFont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219075</xdr:rowOff>
    </xdr:from>
    <xdr:to>
      <xdr:col>0</xdr:col>
      <xdr:colOff>3038886</xdr:colOff>
      <xdr:row>4</xdr:row>
      <xdr:rowOff>1276498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9744C41-D80F-4371-B6CA-78830F05F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790575"/>
          <a:ext cx="2943636" cy="1057423"/>
        </a:xfrm>
        <a:prstGeom prst="rect">
          <a:avLst/>
        </a:prstGeom>
      </xdr:spPr>
    </xdr:pic>
    <xdr:clientData/>
  </xdr:twoCellAnchor>
  <xdr:twoCellAnchor>
    <xdr:from>
      <xdr:col>0</xdr:col>
      <xdr:colOff>2552700</xdr:colOff>
      <xdr:row>4</xdr:row>
      <xdr:rowOff>400050</xdr:rowOff>
    </xdr:from>
    <xdr:to>
      <xdr:col>0</xdr:col>
      <xdr:colOff>3009900</xdr:colOff>
      <xdr:row>4</xdr:row>
      <xdr:rowOff>742950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556A3160-3483-44E5-8531-B91B9008E3CF}"/>
            </a:ext>
          </a:extLst>
        </xdr:cNvPr>
        <xdr:cNvSpPr/>
      </xdr:nvSpPr>
      <xdr:spPr>
        <a:xfrm>
          <a:off x="2552700" y="971550"/>
          <a:ext cx="457200" cy="3429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3AED1-05A2-4DC2-9B07-0A62D9E20764}">
  <dimension ref="A1:C9"/>
  <sheetViews>
    <sheetView showGridLines="0" workbookViewId="0">
      <selection activeCell="A5" sqref="A5"/>
    </sheetView>
  </sheetViews>
  <sheetFormatPr baseColWidth="10" defaultColWidth="0" defaultRowHeight="15" zeroHeight="1" x14ac:dyDescent="0.25"/>
  <cols>
    <col min="1" max="1" width="89.28515625" bestFit="1" customWidth="1"/>
    <col min="2" max="2" width="3.7109375" customWidth="1"/>
    <col min="3" max="3" width="0" hidden="1" customWidth="1"/>
    <col min="4" max="16384" width="11.42578125" hidden="1"/>
  </cols>
  <sheetData>
    <row r="1" spans="1:3" ht="23.25" x14ac:dyDescent="0.35">
      <c r="A1" s="60" t="s">
        <v>73</v>
      </c>
    </row>
    <row r="2" spans="1:3" x14ac:dyDescent="0.25">
      <c r="A2" s="1"/>
    </row>
    <row r="3" spans="1:3" x14ac:dyDescent="0.25">
      <c r="A3" s="83" t="s">
        <v>66</v>
      </c>
    </row>
    <row r="4" spans="1:3" ht="30" x14ac:dyDescent="0.25">
      <c r="A4" s="84" t="s">
        <v>67</v>
      </c>
    </row>
    <row r="5" spans="1:3" ht="111" customHeight="1" x14ac:dyDescent="0.25">
      <c r="A5" s="84" t="s">
        <v>77</v>
      </c>
    </row>
    <row r="6" spans="1:3" x14ac:dyDescent="0.25">
      <c r="A6" s="83" t="s">
        <v>68</v>
      </c>
    </row>
    <row r="7" spans="1:3" x14ac:dyDescent="0.25"/>
    <row r="9" spans="1:3" hidden="1" x14ac:dyDescent="0.25">
      <c r="C9" s="59"/>
    </row>
  </sheetData>
  <sheetProtection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90892-B45E-4077-9537-027358581D93}">
  <dimension ref="A1:K8"/>
  <sheetViews>
    <sheetView topLeftCell="B1" workbookViewId="0">
      <selection activeCell="H5" sqref="H5"/>
    </sheetView>
  </sheetViews>
  <sheetFormatPr baseColWidth="10" defaultColWidth="0" defaultRowHeight="15" zeroHeight="1" x14ac:dyDescent="0.25"/>
  <cols>
    <col min="1" max="1" width="17.5703125" style="85" bestFit="1" customWidth="1"/>
    <col min="2" max="2" width="11.7109375" style="53" bestFit="1" customWidth="1"/>
    <col min="3" max="4" width="11.42578125" style="85" customWidth="1"/>
    <col min="5" max="5" width="13.28515625" style="85" bestFit="1" customWidth="1"/>
    <col min="6" max="7" width="11.42578125" style="85" customWidth="1"/>
    <col min="8" max="8" width="12.85546875" style="85" bestFit="1" customWidth="1"/>
    <col min="9" max="9" width="11.42578125" style="85" customWidth="1"/>
    <col min="10" max="10" width="18.5703125" style="85" bestFit="1" customWidth="1"/>
    <col min="11" max="11" width="11.7109375" style="85" customWidth="1"/>
    <col min="12" max="16384" width="11.42578125" style="85" hidden="1"/>
  </cols>
  <sheetData>
    <row r="1" spans="1:10" s="88" customFormat="1" x14ac:dyDescent="0.25">
      <c r="B1" s="89" t="s">
        <v>74</v>
      </c>
      <c r="E1" s="88" t="s">
        <v>84</v>
      </c>
      <c r="H1" s="88" t="s">
        <v>82</v>
      </c>
      <c r="J1" s="88" t="s">
        <v>83</v>
      </c>
    </row>
    <row r="2" spans="1:10" x14ac:dyDescent="0.25">
      <c r="B2" s="53" t="s">
        <v>78</v>
      </c>
      <c r="E2" s="119" t="s">
        <v>79</v>
      </c>
      <c r="F2" s="119"/>
      <c r="H2" s="91">
        <v>3000</v>
      </c>
      <c r="J2" s="91">
        <v>840</v>
      </c>
    </row>
    <row r="3" spans="1:10" x14ac:dyDescent="0.25">
      <c r="A3" s="85" t="s">
        <v>48</v>
      </c>
      <c r="B3" s="91">
        <v>0</v>
      </c>
      <c r="C3" s="85" t="s">
        <v>52</v>
      </c>
      <c r="E3" s="86">
        <v>4</v>
      </c>
      <c r="F3" s="91">
        <v>0</v>
      </c>
    </row>
    <row r="4" spans="1:10" x14ac:dyDescent="0.25">
      <c r="A4" s="85" t="s">
        <v>49</v>
      </c>
      <c r="B4" s="91">
        <v>0</v>
      </c>
      <c r="C4" s="85" t="s">
        <v>52</v>
      </c>
      <c r="E4" s="87">
        <v>4</v>
      </c>
      <c r="F4" s="91">
        <v>0</v>
      </c>
    </row>
    <row r="5" spans="1:10" x14ac:dyDescent="0.25">
      <c r="A5" s="85" t="s">
        <v>50</v>
      </c>
      <c r="B5" s="91">
        <v>0</v>
      </c>
      <c r="C5" s="85" t="s">
        <v>53</v>
      </c>
    </row>
    <row r="6" spans="1:10" x14ac:dyDescent="0.25">
      <c r="A6" s="85" t="s">
        <v>51</v>
      </c>
      <c r="B6" s="91">
        <v>0</v>
      </c>
      <c r="C6" s="85" t="s">
        <v>53</v>
      </c>
      <c r="E6" s="119" t="s">
        <v>80</v>
      </c>
      <c r="F6" s="119"/>
    </row>
    <row r="7" spans="1:10" x14ac:dyDescent="0.25">
      <c r="E7" s="85" t="s">
        <v>81</v>
      </c>
      <c r="F7" s="90">
        <v>0</v>
      </c>
    </row>
    <row r="8" spans="1:10" x14ac:dyDescent="0.25"/>
  </sheetData>
  <sheetProtection sheet="1" objects="1" scenarios="1" selectLockedCells="1" selectUnlockedCells="1"/>
  <mergeCells count="2">
    <mergeCell ref="E2:F2"/>
    <mergeCell ref="E6:F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25414-6958-43C9-864B-FF7B9E75C3AC}">
  <dimension ref="A1:C16"/>
  <sheetViews>
    <sheetView showGridLines="0" workbookViewId="0">
      <selection activeCell="B5" sqref="B5"/>
    </sheetView>
  </sheetViews>
  <sheetFormatPr baseColWidth="10" defaultColWidth="0" defaultRowHeight="15" zeroHeight="1" x14ac:dyDescent="0.2"/>
  <cols>
    <col min="1" max="2" width="38.140625" style="4" customWidth="1"/>
    <col min="3" max="3" width="2.85546875" style="4" customWidth="1"/>
    <col min="4" max="16384" width="11.42578125" style="4" hidden="1"/>
  </cols>
  <sheetData>
    <row r="1" spans="1:2" ht="23.25" x14ac:dyDescent="0.35">
      <c r="A1" s="60" t="s">
        <v>74</v>
      </c>
    </row>
    <row r="2" spans="1:2" ht="15.75" thickBot="1" x14ac:dyDescent="0.25"/>
    <row r="3" spans="1:2" ht="15.75" thickBot="1" x14ac:dyDescent="0.25">
      <c r="A3" s="5" t="s">
        <v>24</v>
      </c>
      <c r="B3" s="27">
        <v>2024</v>
      </c>
    </row>
    <row r="4" spans="1:2" ht="15.75" thickBot="1" x14ac:dyDescent="0.25"/>
    <row r="5" spans="1:2" x14ac:dyDescent="0.2">
      <c r="A5" s="6" t="s">
        <v>0</v>
      </c>
      <c r="B5" s="28" t="s">
        <v>69</v>
      </c>
    </row>
    <row r="6" spans="1:2" x14ac:dyDescent="0.2">
      <c r="A6" s="57" t="s">
        <v>54</v>
      </c>
      <c r="B6" s="58" t="s">
        <v>71</v>
      </c>
    </row>
    <row r="7" spans="1:2" x14ac:dyDescent="0.2">
      <c r="A7" s="7" t="s">
        <v>1</v>
      </c>
      <c r="B7" s="29" t="s">
        <v>13</v>
      </c>
    </row>
    <row r="8" spans="1:2" x14ac:dyDescent="0.2">
      <c r="A8" s="7" t="s">
        <v>2</v>
      </c>
      <c r="B8" s="29" t="s">
        <v>14</v>
      </c>
    </row>
    <row r="9" spans="1:2" x14ac:dyDescent="0.2">
      <c r="A9" s="7" t="s">
        <v>3</v>
      </c>
      <c r="B9" s="29" t="s">
        <v>70</v>
      </c>
    </row>
    <row r="10" spans="1:2" ht="15.75" thickBot="1" x14ac:dyDescent="0.25">
      <c r="A10" s="8" t="s">
        <v>4</v>
      </c>
      <c r="B10" s="30" t="s">
        <v>15</v>
      </c>
    </row>
    <row r="11" spans="1:2" ht="15.75" thickBot="1" x14ac:dyDescent="0.25"/>
    <row r="12" spans="1:2" ht="16.5" thickBot="1" x14ac:dyDescent="0.3">
      <c r="A12" s="9" t="s">
        <v>29</v>
      </c>
      <c r="B12" s="10" t="s">
        <v>38</v>
      </c>
    </row>
    <row r="13" spans="1:2" x14ac:dyDescent="0.2">
      <c r="A13" s="55" t="s">
        <v>49</v>
      </c>
      <c r="B13" s="54">
        <f>IFERROR(VLOOKUP(A13,KOSTENSÄTZE!A:B,2,FALSE),"Fehler !!!")</f>
        <v>0</v>
      </c>
    </row>
    <row r="14" spans="1:2" x14ac:dyDescent="0.2">
      <c r="A14" s="7" t="s">
        <v>30</v>
      </c>
      <c r="B14" s="31">
        <v>12345</v>
      </c>
    </row>
    <row r="15" spans="1:2" ht="15.75" thickBot="1" x14ac:dyDescent="0.25">
      <c r="A15" s="8" t="s">
        <v>31</v>
      </c>
      <c r="B15" s="56">
        <v>45657</v>
      </c>
    </row>
    <row r="16" spans="1:2" x14ac:dyDescent="0.2"/>
  </sheetData>
  <sheetProtection sheet="1" selectLockedCells="1"/>
  <dataValidations count="1">
    <dataValidation operator="greaterThan" allowBlank="1" showInputMessage="1" showErrorMessage="1" sqref="B15" xr:uid="{65C9DD46-EF90-44DE-BEC7-880A018FD00C}"/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4F3A4C-AA12-4148-8DAB-0F1813CEF8D1}">
          <x14:formula1>
            <xm:f>KOSTENSÄTZE!$A$3:$A$6</xm:f>
          </x14:formula1>
          <xm:sqref>A13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CFC8A-2000-46D9-9CD6-BFA9FDE44303}">
  <dimension ref="A1:M52"/>
  <sheetViews>
    <sheetView showGridLines="0" topLeftCell="A13" zoomScaleNormal="100" workbookViewId="0">
      <selection activeCell="E34" sqref="E34"/>
    </sheetView>
  </sheetViews>
  <sheetFormatPr baseColWidth="10" defaultColWidth="0" defaultRowHeight="14.25" zeroHeight="1" x14ac:dyDescent="0.2"/>
  <cols>
    <col min="1" max="1" width="5.7109375" style="1" customWidth="1"/>
    <col min="2" max="3" width="13.28515625" style="1" customWidth="1"/>
    <col min="4" max="10" width="12.7109375" style="1" customWidth="1"/>
    <col min="11" max="11" width="3.7109375" style="1" customWidth="1"/>
    <col min="12" max="16384" width="11.42578125" style="1" hidden="1"/>
  </cols>
  <sheetData>
    <row r="1" spans="1:13" ht="30" x14ac:dyDescent="0.2">
      <c r="A1" s="105" t="s">
        <v>6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3" x14ac:dyDescent="0.2">
      <c r="L2" s="1" t="s">
        <v>16</v>
      </c>
      <c r="M2" s="1">
        <v>1</v>
      </c>
    </row>
    <row r="3" spans="1:13" ht="20.25" x14ac:dyDescent="0.2">
      <c r="B3" s="95" t="str">
        <f>"Stundennachweis für ÜL-Vergütung " &amp; Grunddaten!B3</f>
        <v>Stundennachweis für ÜL-Vergütung 2024</v>
      </c>
      <c r="C3" s="95"/>
      <c r="D3" s="95"/>
      <c r="E3" s="95"/>
      <c r="F3" s="95"/>
      <c r="G3" s="95"/>
      <c r="H3" s="95"/>
      <c r="I3" s="95"/>
      <c r="J3" s="95"/>
      <c r="L3" s="1" t="s">
        <v>17</v>
      </c>
      <c r="M3" s="1">
        <v>2</v>
      </c>
    </row>
    <row r="4" spans="1:13" ht="15" x14ac:dyDescent="0.2">
      <c r="A4" s="4"/>
      <c r="B4" s="4"/>
      <c r="C4" s="4"/>
      <c r="D4" s="4"/>
      <c r="E4" s="4"/>
      <c r="F4" s="4"/>
      <c r="G4" s="4"/>
      <c r="H4" s="4"/>
      <c r="I4" s="4"/>
      <c r="J4" s="4"/>
      <c r="L4" s="1" t="s">
        <v>18</v>
      </c>
      <c r="M4" s="1">
        <v>3</v>
      </c>
    </row>
    <row r="5" spans="1:13" ht="15" x14ac:dyDescent="0.2">
      <c r="A5" s="4"/>
      <c r="B5" s="4" t="s">
        <v>7</v>
      </c>
      <c r="C5" s="4"/>
      <c r="D5" s="4">
        <f>Grunddaten!B3</f>
        <v>2024</v>
      </c>
      <c r="E5" s="4"/>
      <c r="F5" s="4"/>
      <c r="G5" s="4"/>
      <c r="H5" s="4"/>
      <c r="I5" s="4"/>
      <c r="J5" s="4"/>
      <c r="L5" s="1" t="s">
        <v>19</v>
      </c>
      <c r="M5" s="1">
        <v>4</v>
      </c>
    </row>
    <row r="6" spans="1:13" ht="15" x14ac:dyDescent="0.2">
      <c r="A6" s="4"/>
      <c r="B6" s="4"/>
      <c r="C6" s="4"/>
      <c r="D6" s="4"/>
      <c r="E6" s="4"/>
      <c r="F6" s="4"/>
      <c r="G6" s="4"/>
      <c r="H6" s="4"/>
      <c r="I6" s="4"/>
      <c r="J6" s="4"/>
      <c r="L6" s="1" t="s">
        <v>20</v>
      </c>
      <c r="M6" s="1">
        <v>5</v>
      </c>
    </row>
    <row r="7" spans="1:13" ht="15" x14ac:dyDescent="0.2">
      <c r="A7" s="4"/>
      <c r="B7" s="101" t="s">
        <v>8</v>
      </c>
      <c r="C7" s="101"/>
      <c r="D7" s="94" t="str">
        <f>Grunddaten!B5</f>
        <v>Max Mustermann</v>
      </c>
      <c r="E7" s="94"/>
      <c r="F7" s="94"/>
      <c r="G7" s="94"/>
      <c r="H7" s="94"/>
      <c r="I7" s="94"/>
      <c r="J7" s="82"/>
      <c r="L7" s="1" t="s">
        <v>21</v>
      </c>
      <c r="M7" s="1">
        <v>6</v>
      </c>
    </row>
    <row r="8" spans="1:13" ht="15" x14ac:dyDescent="0.2">
      <c r="A8" s="4"/>
      <c r="B8" s="32"/>
      <c r="C8" s="32"/>
      <c r="D8" s="4"/>
      <c r="E8" s="4"/>
      <c r="F8" s="4"/>
      <c r="G8" s="4"/>
      <c r="H8" s="4"/>
      <c r="I8" s="4"/>
      <c r="J8" s="4"/>
      <c r="L8" s="1" t="s">
        <v>22</v>
      </c>
      <c r="M8" s="1">
        <v>7</v>
      </c>
    </row>
    <row r="9" spans="1:13" ht="15" x14ac:dyDescent="0.2">
      <c r="A9" s="4"/>
      <c r="B9" s="101" t="s">
        <v>9</v>
      </c>
      <c r="C9" s="101"/>
      <c r="D9" s="94" t="str">
        <f>Grunddaten!B7</f>
        <v>Geräteturnen weiblich</v>
      </c>
      <c r="E9" s="94"/>
      <c r="F9" s="94"/>
      <c r="G9" s="94"/>
      <c r="H9" s="94"/>
      <c r="I9" s="94"/>
      <c r="J9" s="82"/>
    </row>
    <row r="10" spans="1:13" ht="15" x14ac:dyDescent="0.2">
      <c r="A10" s="4"/>
      <c r="B10" s="32"/>
      <c r="C10" s="32"/>
      <c r="D10" s="4"/>
      <c r="E10" s="4"/>
      <c r="F10" s="4"/>
      <c r="G10" s="4"/>
      <c r="H10" s="4"/>
      <c r="I10" s="4"/>
      <c r="J10" s="4"/>
      <c r="L10" s="1" t="s">
        <v>23</v>
      </c>
      <c r="M10" s="1">
        <v>3</v>
      </c>
    </row>
    <row r="11" spans="1:13" ht="15" x14ac:dyDescent="0.2">
      <c r="A11" s="4"/>
      <c r="B11" s="101" t="s">
        <v>10</v>
      </c>
      <c r="C11" s="101"/>
      <c r="D11" s="94" t="str">
        <f>Grunddaten!B8</f>
        <v>Volksbank Bühl</v>
      </c>
      <c r="E11" s="94"/>
      <c r="F11" s="94"/>
      <c r="G11" s="94"/>
      <c r="H11" s="94"/>
      <c r="I11" s="94"/>
      <c r="J11" s="82"/>
    </row>
    <row r="12" spans="1:13" ht="15" x14ac:dyDescent="0.2">
      <c r="A12" s="4"/>
      <c r="B12" s="32"/>
      <c r="C12" s="32"/>
      <c r="D12" s="4"/>
      <c r="E12" s="4"/>
      <c r="F12" s="4"/>
      <c r="G12" s="4"/>
      <c r="H12" s="4"/>
      <c r="I12" s="4"/>
      <c r="J12" s="4"/>
    </row>
    <row r="13" spans="1:13" ht="15" x14ac:dyDescent="0.2">
      <c r="A13" s="4"/>
      <c r="B13" s="101" t="s">
        <v>11</v>
      </c>
      <c r="C13" s="101"/>
      <c r="D13" s="94" t="str">
        <f>Grunddaten!B9</f>
        <v>DE123</v>
      </c>
      <c r="E13" s="94"/>
      <c r="F13" s="94"/>
      <c r="G13" s="94"/>
      <c r="H13" s="94"/>
      <c r="I13" s="94"/>
      <c r="J13" s="82"/>
    </row>
    <row r="14" spans="1:13" ht="15" x14ac:dyDescent="0.2">
      <c r="A14" s="4"/>
      <c r="B14" s="32"/>
      <c r="C14" s="32"/>
      <c r="D14" s="4"/>
      <c r="E14" s="4"/>
      <c r="F14" s="4"/>
      <c r="G14" s="4"/>
      <c r="H14" s="4"/>
      <c r="I14" s="4"/>
      <c r="J14" s="4"/>
    </row>
    <row r="15" spans="1:13" ht="15" x14ac:dyDescent="0.2">
      <c r="A15" s="4"/>
      <c r="B15" s="101" t="s">
        <v>12</v>
      </c>
      <c r="C15" s="101"/>
      <c r="D15" s="94" t="str">
        <f>Grunddaten!B10</f>
        <v>GENODE61BHL</v>
      </c>
      <c r="E15" s="94"/>
      <c r="F15" s="94"/>
      <c r="G15" s="94"/>
      <c r="H15" s="94"/>
      <c r="I15" s="94"/>
      <c r="J15" s="82"/>
    </row>
    <row r="16" spans="1:13" ht="15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L16" s="2"/>
    </row>
    <row r="17" spans="1:10" ht="15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ht="15" x14ac:dyDescent="0.2">
      <c r="A18" s="4"/>
      <c r="B18" s="4"/>
      <c r="C18" s="92" t="s">
        <v>33</v>
      </c>
      <c r="D18" s="92"/>
      <c r="E18" s="11" t="str">
        <f>VLOOKUP(Grunddaten!A13,KOSTENSÄTZE!A:C,3,FALSE)</f>
        <v>Nein</v>
      </c>
      <c r="F18" s="11" t="s">
        <v>34</v>
      </c>
      <c r="G18" s="11">
        <f>Grunddaten!B14</f>
        <v>12345</v>
      </c>
      <c r="H18" s="11"/>
      <c r="I18" s="4" t="s">
        <v>32</v>
      </c>
      <c r="J18" s="12">
        <f>Grunddaten!B15</f>
        <v>45657</v>
      </c>
    </row>
    <row r="19" spans="1:10" ht="15.75" thickBo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ht="15.75" thickBot="1" x14ac:dyDescent="0.25">
      <c r="A20" s="98" t="s">
        <v>5</v>
      </c>
      <c r="B20" s="99"/>
      <c r="C20" s="100"/>
      <c r="D20" s="13" t="s">
        <v>16</v>
      </c>
      <c r="E20" s="14" t="s">
        <v>17</v>
      </c>
      <c r="F20" s="14" t="s">
        <v>18</v>
      </c>
      <c r="G20" s="14" t="s">
        <v>19</v>
      </c>
      <c r="H20" s="15" t="s">
        <v>20</v>
      </c>
      <c r="I20" s="13" t="s">
        <v>21</v>
      </c>
      <c r="J20" s="16" t="s">
        <v>22</v>
      </c>
    </row>
    <row r="21" spans="1:10" ht="15" x14ac:dyDescent="0.2">
      <c r="A21" s="17">
        <f>WEEKNUM(B21,21)</f>
        <v>1</v>
      </c>
      <c r="B21" s="18">
        <f>("01.01."&amp;Grunddaten!B3)+1-1</f>
        <v>45292</v>
      </c>
      <c r="C21" s="19">
        <f>B21+(7-VLOOKUP(TEXT(B21,"TTTT"),L2:M8,2,FALSE))</f>
        <v>45298</v>
      </c>
      <c r="D21" s="33"/>
      <c r="E21" s="34"/>
      <c r="F21" s="34"/>
      <c r="G21" s="34"/>
      <c r="H21" s="35"/>
      <c r="I21" s="33"/>
      <c r="J21" s="36"/>
    </row>
    <row r="22" spans="1:10" ht="15" x14ac:dyDescent="0.2">
      <c r="A22" s="20">
        <f t="shared" ref="A22:A35" si="0">IFERROR(WEEKNUM(B22,21),"-")</f>
        <v>2</v>
      </c>
      <c r="B22" s="21">
        <f t="shared" ref="B22:B35" si="1">IFERROR(IF(MONTH(C21+1)&gt;$M$10,"-",C21+1),"-")</f>
        <v>45299</v>
      </c>
      <c r="C22" s="22">
        <f t="shared" ref="C22:C35" si="2">IFERROR(IF(MONTH(B22+6)&lt;=$M$10,B22+6,B22+6-DAY(B22+6)),"-")</f>
        <v>45305</v>
      </c>
      <c r="D22" s="37"/>
      <c r="E22" s="38"/>
      <c r="F22" s="38"/>
      <c r="G22" s="38"/>
      <c r="H22" s="39"/>
      <c r="I22" s="37"/>
      <c r="J22" s="40"/>
    </row>
    <row r="23" spans="1:10" ht="15" x14ac:dyDescent="0.2">
      <c r="A23" s="20">
        <f t="shared" si="0"/>
        <v>3</v>
      </c>
      <c r="B23" s="21">
        <f t="shared" si="1"/>
        <v>45306</v>
      </c>
      <c r="C23" s="22">
        <f t="shared" si="2"/>
        <v>45312</v>
      </c>
      <c r="D23" s="37"/>
      <c r="E23" s="38"/>
      <c r="F23" s="38"/>
      <c r="G23" s="38"/>
      <c r="H23" s="39"/>
      <c r="I23" s="37"/>
      <c r="J23" s="40"/>
    </row>
    <row r="24" spans="1:10" ht="15" x14ac:dyDescent="0.2">
      <c r="A24" s="20">
        <f t="shared" si="0"/>
        <v>4</v>
      </c>
      <c r="B24" s="21">
        <f t="shared" si="1"/>
        <v>45313</v>
      </c>
      <c r="C24" s="22">
        <f t="shared" si="2"/>
        <v>45319</v>
      </c>
      <c r="D24" s="37"/>
      <c r="E24" s="38"/>
      <c r="F24" s="38"/>
      <c r="G24" s="38"/>
      <c r="H24" s="39"/>
      <c r="I24" s="37"/>
      <c r="J24" s="40"/>
    </row>
    <row r="25" spans="1:10" ht="15" x14ac:dyDescent="0.2">
      <c r="A25" s="20">
        <f t="shared" si="0"/>
        <v>5</v>
      </c>
      <c r="B25" s="21">
        <f t="shared" si="1"/>
        <v>45320</v>
      </c>
      <c r="C25" s="22">
        <f t="shared" si="2"/>
        <v>45326</v>
      </c>
      <c r="D25" s="37"/>
      <c r="E25" s="38"/>
      <c r="F25" s="38"/>
      <c r="G25" s="38"/>
      <c r="H25" s="39"/>
      <c r="I25" s="37"/>
      <c r="J25" s="40"/>
    </row>
    <row r="26" spans="1:10" ht="15" x14ac:dyDescent="0.2">
      <c r="A26" s="20">
        <f t="shared" si="0"/>
        <v>6</v>
      </c>
      <c r="B26" s="21">
        <f t="shared" si="1"/>
        <v>45327</v>
      </c>
      <c r="C26" s="22">
        <f t="shared" si="2"/>
        <v>45333</v>
      </c>
      <c r="D26" s="37"/>
      <c r="E26" s="38"/>
      <c r="F26" s="38"/>
      <c r="G26" s="38"/>
      <c r="H26" s="39"/>
      <c r="I26" s="37"/>
      <c r="J26" s="40"/>
    </row>
    <row r="27" spans="1:10" ht="15" x14ac:dyDescent="0.2">
      <c r="A27" s="20">
        <f t="shared" si="0"/>
        <v>7</v>
      </c>
      <c r="B27" s="21">
        <f t="shared" si="1"/>
        <v>45334</v>
      </c>
      <c r="C27" s="22">
        <f t="shared" si="2"/>
        <v>45340</v>
      </c>
      <c r="D27" s="37"/>
      <c r="E27" s="38"/>
      <c r="F27" s="38"/>
      <c r="G27" s="38"/>
      <c r="H27" s="39"/>
      <c r="I27" s="37"/>
      <c r="J27" s="40"/>
    </row>
    <row r="28" spans="1:10" ht="15" x14ac:dyDescent="0.2">
      <c r="A28" s="20">
        <f t="shared" si="0"/>
        <v>8</v>
      </c>
      <c r="B28" s="21">
        <f t="shared" si="1"/>
        <v>45341</v>
      </c>
      <c r="C28" s="22">
        <f t="shared" si="2"/>
        <v>45347</v>
      </c>
      <c r="D28" s="37"/>
      <c r="E28" s="38"/>
      <c r="F28" s="38"/>
      <c r="G28" s="38"/>
      <c r="H28" s="39"/>
      <c r="I28" s="37"/>
      <c r="J28" s="40"/>
    </row>
    <row r="29" spans="1:10" ht="15" x14ac:dyDescent="0.2">
      <c r="A29" s="20">
        <f t="shared" si="0"/>
        <v>9</v>
      </c>
      <c r="B29" s="21">
        <f t="shared" si="1"/>
        <v>45348</v>
      </c>
      <c r="C29" s="22">
        <f t="shared" si="2"/>
        <v>45354</v>
      </c>
      <c r="D29" s="37"/>
      <c r="E29" s="38"/>
      <c r="F29" s="38"/>
      <c r="G29" s="38"/>
      <c r="H29" s="39"/>
      <c r="I29" s="37"/>
      <c r="J29" s="40"/>
    </row>
    <row r="30" spans="1:10" ht="15" x14ac:dyDescent="0.2">
      <c r="A30" s="20">
        <f t="shared" si="0"/>
        <v>10</v>
      </c>
      <c r="B30" s="21">
        <f t="shared" si="1"/>
        <v>45355</v>
      </c>
      <c r="C30" s="22">
        <f t="shared" si="2"/>
        <v>45361</v>
      </c>
      <c r="D30" s="37"/>
      <c r="E30" s="38"/>
      <c r="F30" s="38"/>
      <c r="G30" s="38"/>
      <c r="H30" s="39"/>
      <c r="I30" s="37"/>
      <c r="J30" s="40"/>
    </row>
    <row r="31" spans="1:10" ht="15" x14ac:dyDescent="0.2">
      <c r="A31" s="20">
        <f t="shared" si="0"/>
        <v>11</v>
      </c>
      <c r="B31" s="21">
        <f t="shared" si="1"/>
        <v>45362</v>
      </c>
      <c r="C31" s="22">
        <f t="shared" si="2"/>
        <v>45368</v>
      </c>
      <c r="D31" s="37"/>
      <c r="E31" s="38"/>
      <c r="F31" s="38"/>
      <c r="G31" s="38"/>
      <c r="H31" s="39"/>
      <c r="I31" s="37"/>
      <c r="J31" s="40"/>
    </row>
    <row r="32" spans="1:10" ht="15" x14ac:dyDescent="0.2">
      <c r="A32" s="20">
        <f t="shared" si="0"/>
        <v>12</v>
      </c>
      <c r="B32" s="21">
        <f t="shared" si="1"/>
        <v>45369</v>
      </c>
      <c r="C32" s="22">
        <f t="shared" si="2"/>
        <v>45375</v>
      </c>
      <c r="D32" s="37"/>
      <c r="E32" s="38"/>
      <c r="F32" s="38"/>
      <c r="G32" s="38"/>
      <c r="H32" s="39"/>
      <c r="I32" s="37"/>
      <c r="J32" s="40"/>
    </row>
    <row r="33" spans="1:10" ht="15" x14ac:dyDescent="0.2">
      <c r="A33" s="20">
        <f t="shared" si="0"/>
        <v>13</v>
      </c>
      <c r="B33" s="21">
        <f t="shared" si="1"/>
        <v>45376</v>
      </c>
      <c r="C33" s="22">
        <f t="shared" si="2"/>
        <v>45382</v>
      </c>
      <c r="D33" s="37"/>
      <c r="E33" s="38"/>
      <c r="F33" s="38"/>
      <c r="G33" s="38"/>
      <c r="H33" s="39"/>
      <c r="I33" s="37"/>
      <c r="J33" s="40"/>
    </row>
    <row r="34" spans="1:10" ht="15" x14ac:dyDescent="0.2">
      <c r="A34" s="20" t="str">
        <f t="shared" si="0"/>
        <v>-</v>
      </c>
      <c r="B34" s="21" t="str">
        <f t="shared" si="1"/>
        <v>-</v>
      </c>
      <c r="C34" s="22" t="str">
        <f t="shared" si="2"/>
        <v>-</v>
      </c>
      <c r="D34" s="37"/>
      <c r="E34" s="38"/>
      <c r="F34" s="38"/>
      <c r="G34" s="38"/>
      <c r="H34" s="39"/>
      <c r="I34" s="37"/>
      <c r="J34" s="40"/>
    </row>
    <row r="35" spans="1:10" ht="15.75" thickBot="1" x14ac:dyDescent="0.25">
      <c r="A35" s="23" t="str">
        <f t="shared" si="0"/>
        <v>-</v>
      </c>
      <c r="B35" s="24" t="str">
        <f t="shared" si="1"/>
        <v>-</v>
      </c>
      <c r="C35" s="25" t="str">
        <f t="shared" si="2"/>
        <v>-</v>
      </c>
      <c r="D35" s="41"/>
      <c r="E35" s="42"/>
      <c r="F35" s="42"/>
      <c r="G35" s="42"/>
      <c r="H35" s="43"/>
      <c r="I35" s="41"/>
      <c r="J35" s="44"/>
    </row>
    <row r="36" spans="1:10" ht="15.75" thickBot="1" x14ac:dyDescent="0.25">
      <c r="A36" s="96" t="s">
        <v>25</v>
      </c>
      <c r="B36" s="97"/>
      <c r="C36" s="97"/>
      <c r="D36" s="26">
        <f>SUM(D21:D35)</f>
        <v>0</v>
      </c>
      <c r="E36" s="26">
        <f t="shared" ref="E36:J36" si="3">SUM(E21:E35)</f>
        <v>0</v>
      </c>
      <c r="F36" s="26">
        <f t="shared" si="3"/>
        <v>0</v>
      </c>
      <c r="G36" s="26">
        <f t="shared" si="3"/>
        <v>0</v>
      </c>
      <c r="H36" s="26">
        <f t="shared" si="3"/>
        <v>0</v>
      </c>
      <c r="I36" s="26">
        <f t="shared" si="3"/>
        <v>0</v>
      </c>
      <c r="J36" s="26">
        <f t="shared" si="3"/>
        <v>0</v>
      </c>
    </row>
    <row r="37" spans="1:10" ht="15" x14ac:dyDescent="0.2">
      <c r="A37" s="4"/>
      <c r="B37" s="3"/>
      <c r="C37" s="4"/>
      <c r="D37" s="4"/>
      <c r="E37" s="4"/>
      <c r="F37" s="4"/>
      <c r="G37" s="4"/>
      <c r="H37" s="4"/>
      <c r="I37" s="4"/>
      <c r="J37" s="4"/>
    </row>
    <row r="38" spans="1:10" ht="15" x14ac:dyDescent="0.2">
      <c r="A38" s="4"/>
      <c r="B38" s="4"/>
      <c r="C38" s="4"/>
      <c r="D38" s="4"/>
      <c r="E38" s="4"/>
      <c r="F38" s="4"/>
      <c r="G38" s="104" t="str">
        <f>Grunddaten!A13</f>
        <v>ÜL ohne Lizenz</v>
      </c>
      <c r="H38" s="104"/>
      <c r="I38" s="4"/>
      <c r="J38" s="4"/>
    </row>
    <row r="39" spans="1:10" ht="15" x14ac:dyDescent="0.2">
      <c r="A39" s="4"/>
      <c r="B39" s="3" t="s">
        <v>28</v>
      </c>
      <c r="C39" s="4"/>
      <c r="D39" s="93">
        <f>SUM(D36:J36)</f>
        <v>0</v>
      </c>
      <c r="E39" s="93"/>
      <c r="F39" s="93"/>
      <c r="G39" s="102">
        <f>Grunddaten!B13</f>
        <v>0</v>
      </c>
      <c r="H39" s="102"/>
      <c r="I39" s="103">
        <f>D39*G39</f>
        <v>0</v>
      </c>
      <c r="J39" s="103"/>
    </row>
    <row r="40" spans="1:10" ht="15" x14ac:dyDescent="0.2">
      <c r="A40" s="4"/>
      <c r="B40" s="3"/>
      <c r="C40" s="4"/>
      <c r="D40" s="4"/>
      <c r="E40" s="4"/>
      <c r="F40" s="4"/>
      <c r="G40" s="4"/>
      <c r="H40" s="4"/>
      <c r="I40" s="4"/>
      <c r="J40" s="4"/>
    </row>
    <row r="41" spans="1:10" ht="15" x14ac:dyDescent="0.2">
      <c r="A41" s="4"/>
      <c r="B41" s="3"/>
      <c r="C41" s="4"/>
      <c r="D41" s="4"/>
      <c r="E41" s="4"/>
      <c r="F41" s="4"/>
      <c r="G41" s="4"/>
      <c r="H41" s="4"/>
      <c r="I41" s="4"/>
      <c r="J41" s="4"/>
    </row>
    <row r="42" spans="1:10" ht="15" x14ac:dyDescent="0.2">
      <c r="A42" s="4"/>
      <c r="B42" s="3"/>
      <c r="C42" s="4"/>
      <c r="D42" s="4"/>
      <c r="E42" s="4"/>
      <c r="F42" s="4"/>
      <c r="G42" s="4"/>
      <c r="H42" s="4"/>
      <c r="I42" s="4"/>
      <c r="J42" s="4"/>
    </row>
    <row r="43" spans="1:10" ht="15" x14ac:dyDescent="0.2">
      <c r="A43" s="4"/>
      <c r="B43" s="3" t="s">
        <v>75</v>
      </c>
      <c r="C43" s="4"/>
      <c r="D43" s="94"/>
      <c r="E43" s="94"/>
      <c r="F43" s="94"/>
      <c r="G43" s="94"/>
      <c r="H43" s="94"/>
      <c r="I43" s="94"/>
      <c r="J43" s="82"/>
    </row>
    <row r="44" spans="1:10" ht="15" x14ac:dyDescent="0.2">
      <c r="A44" s="4"/>
      <c r="B44" s="3"/>
      <c r="C44" s="4"/>
      <c r="D44" s="4"/>
      <c r="E44" s="4"/>
      <c r="F44" s="4"/>
      <c r="G44" s="4"/>
      <c r="H44" s="4"/>
      <c r="I44" s="4"/>
      <c r="J44" s="4"/>
    </row>
    <row r="45" spans="1:10" ht="15" x14ac:dyDescent="0.2">
      <c r="A45" s="4"/>
      <c r="B45" s="3"/>
      <c r="C45" s="4"/>
      <c r="D45" s="4"/>
      <c r="E45" s="4"/>
      <c r="F45" s="4"/>
      <c r="G45" s="4"/>
      <c r="H45" s="4"/>
      <c r="I45" s="4"/>
      <c r="J45" s="4"/>
    </row>
    <row r="46" spans="1:10" ht="15" x14ac:dyDescent="0.2">
      <c r="A46" s="4"/>
      <c r="B46" s="3"/>
      <c r="C46" s="4"/>
      <c r="D46" s="4"/>
      <c r="E46" s="4"/>
      <c r="F46" s="4"/>
      <c r="G46" s="4"/>
      <c r="H46" s="4"/>
      <c r="I46" s="4"/>
      <c r="J46" s="4"/>
    </row>
    <row r="47" spans="1:10" ht="15" x14ac:dyDescent="0.2">
      <c r="A47" s="4"/>
      <c r="B47" s="3" t="s">
        <v>76</v>
      </c>
      <c r="C47" s="4"/>
      <c r="D47" s="94"/>
      <c r="E47" s="94"/>
      <c r="F47" s="94"/>
      <c r="G47" s="94"/>
      <c r="H47" s="94"/>
      <c r="I47" s="94"/>
      <c r="J47" s="82"/>
    </row>
    <row r="48" spans="1:10" ht="15" x14ac:dyDescent="0.2">
      <c r="A48" s="4"/>
      <c r="B48" s="3"/>
      <c r="C48" s="4"/>
      <c r="D48" s="4"/>
      <c r="E48" s="4"/>
      <c r="F48" s="4"/>
      <c r="G48" s="4"/>
      <c r="H48" s="4"/>
      <c r="I48" s="4"/>
      <c r="J48" s="4"/>
    </row>
    <row r="49" spans="1:10" ht="15" hidden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ht="15" hidden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ht="15" hidden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ht="15" hidden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</row>
  </sheetData>
  <sheetProtection sheet="1" selectLockedCells="1"/>
  <mergeCells count="21">
    <mergeCell ref="A1:J1"/>
    <mergeCell ref="B7:C7"/>
    <mergeCell ref="B9:C9"/>
    <mergeCell ref="B11:C11"/>
    <mergeCell ref="B13:C13"/>
    <mergeCell ref="C18:D18"/>
    <mergeCell ref="D39:F39"/>
    <mergeCell ref="D43:I43"/>
    <mergeCell ref="D47:I47"/>
    <mergeCell ref="B3:J3"/>
    <mergeCell ref="A36:C36"/>
    <mergeCell ref="A20:C20"/>
    <mergeCell ref="B15:C15"/>
    <mergeCell ref="G39:H39"/>
    <mergeCell ref="I39:J39"/>
    <mergeCell ref="G38:H38"/>
    <mergeCell ref="D7:I7"/>
    <mergeCell ref="D9:I9"/>
    <mergeCell ref="D11:I11"/>
    <mergeCell ref="D13:I13"/>
    <mergeCell ref="D15:I15"/>
  </mergeCells>
  <phoneticPr fontId="2" type="noConversion"/>
  <pageMargins left="0.7" right="0.7" top="0.78740157499999996" bottom="0.78740157499999996" header="0.3" footer="0.3"/>
  <pageSetup paperSize="9" scale="72" orientation="portrait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5E90F-DD77-493A-8355-5DDB709BFA5B}">
  <dimension ref="A1:M52"/>
  <sheetViews>
    <sheetView showGridLines="0" topLeftCell="A25" zoomScaleNormal="100" workbookViewId="0">
      <selection activeCell="D21" sqref="D21"/>
    </sheetView>
  </sheetViews>
  <sheetFormatPr baseColWidth="10" defaultColWidth="0" defaultRowHeight="14.25" zeroHeight="1" x14ac:dyDescent="0.2"/>
  <cols>
    <col min="1" max="1" width="5.7109375" style="1" customWidth="1"/>
    <col min="2" max="3" width="13.28515625" style="1" customWidth="1"/>
    <col min="4" max="10" width="12.7109375" style="1" customWidth="1"/>
    <col min="11" max="11" width="3.7109375" style="1" customWidth="1"/>
    <col min="12" max="16384" width="11.42578125" style="1" hidden="1"/>
  </cols>
  <sheetData>
    <row r="1" spans="1:13" ht="30" x14ac:dyDescent="0.2">
      <c r="A1" s="105" t="s">
        <v>6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3" x14ac:dyDescent="0.2">
      <c r="L2" s="1" t="s">
        <v>16</v>
      </c>
      <c r="M2" s="1">
        <v>1</v>
      </c>
    </row>
    <row r="3" spans="1:13" ht="20.25" x14ac:dyDescent="0.2">
      <c r="B3" s="95" t="str">
        <f>"Stundennachweis für ÜL-Vergütung " &amp; Grunddaten!B3</f>
        <v>Stundennachweis für ÜL-Vergütung 2024</v>
      </c>
      <c r="C3" s="95"/>
      <c r="D3" s="95"/>
      <c r="E3" s="95"/>
      <c r="F3" s="95"/>
      <c r="G3" s="95"/>
      <c r="H3" s="95"/>
      <c r="I3" s="95"/>
      <c r="J3" s="95"/>
      <c r="L3" s="1" t="s">
        <v>17</v>
      </c>
      <c r="M3" s="1">
        <v>2</v>
      </c>
    </row>
    <row r="4" spans="1:13" ht="15" x14ac:dyDescent="0.2">
      <c r="A4" s="4"/>
      <c r="B4" s="4"/>
      <c r="C4" s="4"/>
      <c r="D4" s="4"/>
      <c r="E4" s="4"/>
      <c r="F4" s="4"/>
      <c r="G4" s="4"/>
      <c r="H4" s="4"/>
      <c r="I4" s="4"/>
      <c r="J4" s="4"/>
      <c r="L4" s="1" t="s">
        <v>18</v>
      </c>
      <c r="M4" s="1">
        <v>3</v>
      </c>
    </row>
    <row r="5" spans="1:13" ht="15" x14ac:dyDescent="0.2">
      <c r="A5" s="4"/>
      <c r="B5" s="4" t="s">
        <v>35</v>
      </c>
      <c r="C5" s="4"/>
      <c r="D5" s="4">
        <f>Grunddaten!B3</f>
        <v>2024</v>
      </c>
      <c r="E5" s="4"/>
      <c r="F5" s="4"/>
      <c r="G5" s="4"/>
      <c r="H5" s="4"/>
      <c r="I5" s="4"/>
      <c r="J5" s="4"/>
      <c r="L5" s="1" t="s">
        <v>19</v>
      </c>
      <c r="M5" s="1">
        <v>4</v>
      </c>
    </row>
    <row r="6" spans="1:13" ht="15" x14ac:dyDescent="0.2">
      <c r="A6" s="4"/>
      <c r="B6" s="4"/>
      <c r="C6" s="4"/>
      <c r="D6" s="4"/>
      <c r="E6" s="4"/>
      <c r="F6" s="4"/>
      <c r="G6" s="4"/>
      <c r="H6" s="4"/>
      <c r="I6" s="4"/>
      <c r="J6" s="4"/>
      <c r="L6" s="1" t="s">
        <v>20</v>
      </c>
      <c r="M6" s="1">
        <v>5</v>
      </c>
    </row>
    <row r="7" spans="1:13" ht="15" x14ac:dyDescent="0.2">
      <c r="A7" s="4"/>
      <c r="B7" s="101" t="s">
        <v>8</v>
      </c>
      <c r="C7" s="101"/>
      <c r="D7" s="94" t="str">
        <f>Grunddaten!B5</f>
        <v>Max Mustermann</v>
      </c>
      <c r="E7" s="94"/>
      <c r="F7" s="94"/>
      <c r="G7" s="94"/>
      <c r="H7" s="94"/>
      <c r="I7" s="94"/>
      <c r="J7" s="82"/>
      <c r="L7" s="1" t="s">
        <v>21</v>
      </c>
      <c r="M7" s="1">
        <v>6</v>
      </c>
    </row>
    <row r="8" spans="1:13" ht="15" x14ac:dyDescent="0.2">
      <c r="A8" s="4"/>
      <c r="B8" s="45"/>
      <c r="C8" s="45"/>
      <c r="D8" s="4"/>
      <c r="E8" s="4"/>
      <c r="F8" s="4"/>
      <c r="G8" s="4"/>
      <c r="H8" s="4"/>
      <c r="I8" s="4"/>
      <c r="J8" s="4"/>
      <c r="L8" s="1" t="s">
        <v>22</v>
      </c>
      <c r="M8" s="1">
        <v>7</v>
      </c>
    </row>
    <row r="9" spans="1:13" ht="15" x14ac:dyDescent="0.2">
      <c r="A9" s="4"/>
      <c r="B9" s="101" t="s">
        <v>9</v>
      </c>
      <c r="C9" s="101"/>
      <c r="D9" s="94" t="str">
        <f>Grunddaten!B7</f>
        <v>Geräteturnen weiblich</v>
      </c>
      <c r="E9" s="94"/>
      <c r="F9" s="94"/>
      <c r="G9" s="94"/>
      <c r="H9" s="94"/>
      <c r="I9" s="94"/>
      <c r="J9" s="82"/>
    </row>
    <row r="10" spans="1:13" ht="15" x14ac:dyDescent="0.2">
      <c r="A10" s="4"/>
      <c r="B10" s="45"/>
      <c r="C10" s="45"/>
      <c r="D10" s="4"/>
      <c r="E10" s="4"/>
      <c r="F10" s="4"/>
      <c r="G10" s="4"/>
      <c r="H10" s="4"/>
      <c r="I10" s="4"/>
      <c r="J10" s="4"/>
      <c r="L10" s="1" t="s">
        <v>23</v>
      </c>
      <c r="M10" s="1">
        <v>6</v>
      </c>
    </row>
    <row r="11" spans="1:13" ht="15" x14ac:dyDescent="0.2">
      <c r="A11" s="4"/>
      <c r="B11" s="101" t="s">
        <v>10</v>
      </c>
      <c r="C11" s="101"/>
      <c r="D11" s="94" t="str">
        <f>Grunddaten!B8</f>
        <v>Volksbank Bühl</v>
      </c>
      <c r="E11" s="94"/>
      <c r="F11" s="94"/>
      <c r="G11" s="94"/>
      <c r="H11" s="94"/>
      <c r="I11" s="94"/>
      <c r="J11" s="82"/>
    </row>
    <row r="12" spans="1:13" ht="15" x14ac:dyDescent="0.2">
      <c r="A12" s="4"/>
      <c r="B12" s="45"/>
      <c r="C12" s="45"/>
      <c r="D12" s="4"/>
      <c r="E12" s="4"/>
      <c r="F12" s="4"/>
      <c r="G12" s="4"/>
      <c r="H12" s="4"/>
      <c r="I12" s="4"/>
      <c r="J12" s="4"/>
    </row>
    <row r="13" spans="1:13" ht="15" x14ac:dyDescent="0.2">
      <c r="A13" s="4"/>
      <c r="B13" s="101" t="s">
        <v>11</v>
      </c>
      <c r="C13" s="101"/>
      <c r="D13" s="94" t="str">
        <f>Grunddaten!B9</f>
        <v>DE123</v>
      </c>
      <c r="E13" s="94"/>
      <c r="F13" s="94"/>
      <c r="G13" s="94"/>
      <c r="H13" s="94"/>
      <c r="I13" s="94"/>
      <c r="J13" s="82"/>
    </row>
    <row r="14" spans="1:13" ht="15" x14ac:dyDescent="0.2">
      <c r="A14" s="4"/>
      <c r="B14" s="45"/>
      <c r="C14" s="45"/>
      <c r="D14" s="4"/>
      <c r="E14" s="4"/>
      <c r="F14" s="4"/>
      <c r="G14" s="4"/>
      <c r="H14" s="4"/>
      <c r="I14" s="4"/>
      <c r="J14" s="4"/>
    </row>
    <row r="15" spans="1:13" ht="15" x14ac:dyDescent="0.2">
      <c r="A15" s="4"/>
      <c r="B15" s="101" t="s">
        <v>12</v>
      </c>
      <c r="C15" s="101"/>
      <c r="D15" s="94" t="str">
        <f>Grunddaten!B10</f>
        <v>GENODE61BHL</v>
      </c>
      <c r="E15" s="94"/>
      <c r="F15" s="94"/>
      <c r="G15" s="94"/>
      <c r="H15" s="94"/>
      <c r="I15" s="94"/>
      <c r="J15" s="82"/>
    </row>
    <row r="16" spans="1:13" ht="15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L16" s="2"/>
    </row>
    <row r="17" spans="1:10" ht="15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ht="15" x14ac:dyDescent="0.2">
      <c r="A18" s="4"/>
      <c r="B18" s="4"/>
      <c r="C18" s="92" t="s">
        <v>33</v>
      </c>
      <c r="D18" s="92"/>
      <c r="E18" s="11" t="str">
        <f>VLOOKUP(Grunddaten!A13,KOSTENSÄTZE!A:C,3,FALSE)</f>
        <v>Nein</v>
      </c>
      <c r="F18" s="11" t="s">
        <v>34</v>
      </c>
      <c r="G18" s="11">
        <f>Grunddaten!B14</f>
        <v>12345</v>
      </c>
      <c r="H18" s="11"/>
      <c r="I18" s="4" t="s">
        <v>32</v>
      </c>
      <c r="J18" s="12">
        <f>Grunddaten!B15</f>
        <v>45657</v>
      </c>
    </row>
    <row r="19" spans="1:10" ht="15.75" thickBo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ht="15.75" thickBot="1" x14ac:dyDescent="0.25">
      <c r="A20" s="98" t="s">
        <v>5</v>
      </c>
      <c r="B20" s="99"/>
      <c r="C20" s="100"/>
      <c r="D20" s="13" t="s">
        <v>16</v>
      </c>
      <c r="E20" s="14" t="s">
        <v>17</v>
      </c>
      <c r="F20" s="14" t="s">
        <v>18</v>
      </c>
      <c r="G20" s="14" t="s">
        <v>19</v>
      </c>
      <c r="H20" s="15" t="s">
        <v>20</v>
      </c>
      <c r="I20" s="13" t="s">
        <v>21</v>
      </c>
      <c r="J20" s="16" t="s">
        <v>22</v>
      </c>
    </row>
    <row r="21" spans="1:10" ht="15" x14ac:dyDescent="0.2">
      <c r="A21" s="17">
        <f>WEEKNUM(B21,21)</f>
        <v>14</v>
      </c>
      <c r="B21" s="18">
        <f>MAX('Q1'!C21:C35)+1</f>
        <v>45383</v>
      </c>
      <c r="C21" s="19">
        <f>B21+(7-VLOOKUP(TEXT(B21,"TTTT"),L2:M8,2,FALSE))</f>
        <v>45389</v>
      </c>
      <c r="D21" s="33"/>
      <c r="E21" s="34"/>
      <c r="F21" s="34"/>
      <c r="G21" s="34"/>
      <c r="H21" s="35"/>
      <c r="I21" s="33"/>
      <c r="J21" s="36"/>
    </row>
    <row r="22" spans="1:10" ht="15" x14ac:dyDescent="0.2">
      <c r="A22" s="20">
        <f t="shared" ref="A22:A35" si="0">IFERROR(WEEKNUM(B22,21),"-")</f>
        <v>15</v>
      </c>
      <c r="B22" s="21">
        <f t="shared" ref="B22:B35" si="1">IFERROR(IF(MONTH(C21+1)&gt;$M$10,"-",C21+1),"-")</f>
        <v>45390</v>
      </c>
      <c r="C22" s="22">
        <f t="shared" ref="C22:C35" si="2">IFERROR(IF(MONTH(B22+6)&lt;=$M$10,B22+6,B22+6-DAY(B22+6)),"-")</f>
        <v>45396</v>
      </c>
      <c r="D22" s="37"/>
      <c r="E22" s="38"/>
      <c r="F22" s="38"/>
      <c r="G22" s="38"/>
      <c r="H22" s="39"/>
      <c r="I22" s="37"/>
      <c r="J22" s="40"/>
    </row>
    <row r="23" spans="1:10" ht="15" x14ac:dyDescent="0.2">
      <c r="A23" s="20">
        <f t="shared" si="0"/>
        <v>16</v>
      </c>
      <c r="B23" s="21">
        <f t="shared" si="1"/>
        <v>45397</v>
      </c>
      <c r="C23" s="22">
        <f t="shared" si="2"/>
        <v>45403</v>
      </c>
      <c r="D23" s="37"/>
      <c r="E23" s="38"/>
      <c r="F23" s="38"/>
      <c r="G23" s="38"/>
      <c r="H23" s="39"/>
      <c r="I23" s="37"/>
      <c r="J23" s="40"/>
    </row>
    <row r="24" spans="1:10" ht="15" x14ac:dyDescent="0.2">
      <c r="A24" s="20">
        <f t="shared" si="0"/>
        <v>17</v>
      </c>
      <c r="B24" s="21">
        <f t="shared" si="1"/>
        <v>45404</v>
      </c>
      <c r="C24" s="22">
        <f t="shared" si="2"/>
        <v>45410</v>
      </c>
      <c r="D24" s="37"/>
      <c r="E24" s="38"/>
      <c r="F24" s="38"/>
      <c r="G24" s="38"/>
      <c r="H24" s="39"/>
      <c r="I24" s="37"/>
      <c r="J24" s="40"/>
    </row>
    <row r="25" spans="1:10" ht="15" x14ac:dyDescent="0.2">
      <c r="A25" s="20">
        <f t="shared" si="0"/>
        <v>18</v>
      </c>
      <c r="B25" s="21">
        <f t="shared" si="1"/>
        <v>45411</v>
      </c>
      <c r="C25" s="22">
        <f t="shared" si="2"/>
        <v>45417</v>
      </c>
      <c r="D25" s="37"/>
      <c r="E25" s="38"/>
      <c r="F25" s="38"/>
      <c r="G25" s="38"/>
      <c r="H25" s="39"/>
      <c r="I25" s="37"/>
      <c r="J25" s="40"/>
    </row>
    <row r="26" spans="1:10" ht="15" x14ac:dyDescent="0.2">
      <c r="A26" s="20">
        <f t="shared" si="0"/>
        <v>19</v>
      </c>
      <c r="B26" s="21">
        <f t="shared" si="1"/>
        <v>45418</v>
      </c>
      <c r="C26" s="22">
        <f t="shared" si="2"/>
        <v>45424</v>
      </c>
      <c r="D26" s="37"/>
      <c r="E26" s="38"/>
      <c r="F26" s="38"/>
      <c r="G26" s="38"/>
      <c r="H26" s="39"/>
      <c r="I26" s="37"/>
      <c r="J26" s="40"/>
    </row>
    <row r="27" spans="1:10" ht="15" x14ac:dyDescent="0.2">
      <c r="A27" s="20">
        <f t="shared" si="0"/>
        <v>20</v>
      </c>
      <c r="B27" s="21">
        <f t="shared" si="1"/>
        <v>45425</v>
      </c>
      <c r="C27" s="22">
        <f t="shared" si="2"/>
        <v>45431</v>
      </c>
      <c r="D27" s="37"/>
      <c r="E27" s="38"/>
      <c r="F27" s="38"/>
      <c r="G27" s="38"/>
      <c r="H27" s="39"/>
      <c r="I27" s="37"/>
      <c r="J27" s="40"/>
    </row>
    <row r="28" spans="1:10" ht="15" x14ac:dyDescent="0.2">
      <c r="A28" s="20">
        <f t="shared" si="0"/>
        <v>21</v>
      </c>
      <c r="B28" s="21">
        <f t="shared" si="1"/>
        <v>45432</v>
      </c>
      <c r="C28" s="22">
        <f t="shared" si="2"/>
        <v>45438</v>
      </c>
      <c r="D28" s="37"/>
      <c r="E28" s="38"/>
      <c r="F28" s="38"/>
      <c r="G28" s="38"/>
      <c r="H28" s="39"/>
      <c r="I28" s="37"/>
      <c r="J28" s="40"/>
    </row>
    <row r="29" spans="1:10" ht="15" x14ac:dyDescent="0.2">
      <c r="A29" s="20">
        <f t="shared" si="0"/>
        <v>22</v>
      </c>
      <c r="B29" s="21">
        <f t="shared" si="1"/>
        <v>45439</v>
      </c>
      <c r="C29" s="22">
        <f t="shared" si="2"/>
        <v>45445</v>
      </c>
      <c r="D29" s="37"/>
      <c r="E29" s="38"/>
      <c r="F29" s="38"/>
      <c r="G29" s="38"/>
      <c r="H29" s="39"/>
      <c r="I29" s="37"/>
      <c r="J29" s="40"/>
    </row>
    <row r="30" spans="1:10" ht="15" x14ac:dyDescent="0.2">
      <c r="A30" s="20">
        <f t="shared" si="0"/>
        <v>23</v>
      </c>
      <c r="B30" s="21">
        <f t="shared" si="1"/>
        <v>45446</v>
      </c>
      <c r="C30" s="22">
        <f t="shared" si="2"/>
        <v>45452</v>
      </c>
      <c r="D30" s="37"/>
      <c r="E30" s="38"/>
      <c r="F30" s="38"/>
      <c r="G30" s="38"/>
      <c r="H30" s="39"/>
      <c r="I30" s="37"/>
      <c r="J30" s="40"/>
    </row>
    <row r="31" spans="1:10" ht="15" x14ac:dyDescent="0.2">
      <c r="A31" s="20">
        <f t="shared" si="0"/>
        <v>24</v>
      </c>
      <c r="B31" s="21">
        <f t="shared" si="1"/>
        <v>45453</v>
      </c>
      <c r="C31" s="22">
        <f t="shared" si="2"/>
        <v>45459</v>
      </c>
      <c r="D31" s="37"/>
      <c r="E31" s="38"/>
      <c r="F31" s="38"/>
      <c r="G31" s="38"/>
      <c r="H31" s="39"/>
      <c r="I31" s="37"/>
      <c r="J31" s="40"/>
    </row>
    <row r="32" spans="1:10" ht="15" x14ac:dyDescent="0.2">
      <c r="A32" s="20">
        <f t="shared" si="0"/>
        <v>25</v>
      </c>
      <c r="B32" s="21">
        <f t="shared" si="1"/>
        <v>45460</v>
      </c>
      <c r="C32" s="22">
        <f t="shared" si="2"/>
        <v>45466</v>
      </c>
      <c r="D32" s="37"/>
      <c r="E32" s="38"/>
      <c r="F32" s="38"/>
      <c r="G32" s="38"/>
      <c r="H32" s="39"/>
      <c r="I32" s="37"/>
      <c r="J32" s="40"/>
    </row>
    <row r="33" spans="1:10" ht="15" x14ac:dyDescent="0.2">
      <c r="A33" s="20">
        <f t="shared" si="0"/>
        <v>26</v>
      </c>
      <c r="B33" s="21">
        <f t="shared" si="1"/>
        <v>45467</v>
      </c>
      <c r="C33" s="22">
        <f t="shared" si="2"/>
        <v>45473</v>
      </c>
      <c r="D33" s="37"/>
      <c r="E33" s="38"/>
      <c r="F33" s="38"/>
      <c r="G33" s="38"/>
      <c r="H33" s="39"/>
      <c r="I33" s="37"/>
      <c r="J33" s="40"/>
    </row>
    <row r="34" spans="1:10" ht="15" x14ac:dyDescent="0.2">
      <c r="A34" s="20" t="str">
        <f t="shared" si="0"/>
        <v>-</v>
      </c>
      <c r="B34" s="21" t="str">
        <f t="shared" si="1"/>
        <v>-</v>
      </c>
      <c r="C34" s="22" t="str">
        <f t="shared" si="2"/>
        <v>-</v>
      </c>
      <c r="D34" s="37"/>
      <c r="E34" s="38"/>
      <c r="F34" s="38"/>
      <c r="G34" s="38"/>
      <c r="H34" s="39"/>
      <c r="I34" s="37"/>
      <c r="J34" s="40"/>
    </row>
    <row r="35" spans="1:10" ht="15.75" thickBot="1" x14ac:dyDescent="0.25">
      <c r="A35" s="23" t="str">
        <f t="shared" si="0"/>
        <v>-</v>
      </c>
      <c r="B35" s="24" t="str">
        <f t="shared" si="1"/>
        <v>-</v>
      </c>
      <c r="C35" s="25" t="str">
        <f t="shared" si="2"/>
        <v>-</v>
      </c>
      <c r="D35" s="41"/>
      <c r="E35" s="42"/>
      <c r="F35" s="42"/>
      <c r="G35" s="42"/>
      <c r="H35" s="43"/>
      <c r="I35" s="41"/>
      <c r="J35" s="44"/>
    </row>
    <row r="36" spans="1:10" ht="15.75" thickBot="1" x14ac:dyDescent="0.25">
      <c r="A36" s="96" t="s">
        <v>25</v>
      </c>
      <c r="B36" s="97"/>
      <c r="C36" s="97"/>
      <c r="D36" s="26">
        <f>SUM(D21:D35)</f>
        <v>0</v>
      </c>
      <c r="E36" s="26">
        <f t="shared" ref="E36:J36" si="3">SUM(E21:E35)</f>
        <v>0</v>
      </c>
      <c r="F36" s="26">
        <f t="shared" si="3"/>
        <v>0</v>
      </c>
      <c r="G36" s="26">
        <f t="shared" si="3"/>
        <v>0</v>
      </c>
      <c r="H36" s="26">
        <f t="shared" si="3"/>
        <v>0</v>
      </c>
      <c r="I36" s="26">
        <f t="shared" si="3"/>
        <v>0</v>
      </c>
      <c r="J36" s="26">
        <f t="shared" si="3"/>
        <v>0</v>
      </c>
    </row>
    <row r="37" spans="1:10" ht="15" x14ac:dyDescent="0.2">
      <c r="A37" s="4"/>
      <c r="B37" s="3"/>
      <c r="C37" s="4"/>
      <c r="D37" s="4"/>
      <c r="E37" s="4"/>
      <c r="F37" s="4"/>
      <c r="G37" s="4"/>
      <c r="H37" s="4"/>
      <c r="I37" s="4"/>
      <c r="J37" s="4"/>
    </row>
    <row r="38" spans="1:10" ht="15" x14ac:dyDescent="0.2">
      <c r="A38" s="4"/>
      <c r="B38" s="4"/>
      <c r="C38" s="4"/>
      <c r="D38" s="4"/>
      <c r="E38" s="4"/>
      <c r="F38" s="4"/>
      <c r="G38" s="104" t="str">
        <f>Grunddaten!A13</f>
        <v>ÜL ohne Lizenz</v>
      </c>
      <c r="H38" s="104"/>
      <c r="I38" s="4"/>
      <c r="J38" s="4"/>
    </row>
    <row r="39" spans="1:10" ht="15" x14ac:dyDescent="0.2">
      <c r="A39" s="4"/>
      <c r="B39" s="3" t="s">
        <v>28</v>
      </c>
      <c r="C39" s="4"/>
      <c r="D39" s="93">
        <f>SUM(D36:J36)</f>
        <v>0</v>
      </c>
      <c r="E39" s="93"/>
      <c r="F39" s="93"/>
      <c r="G39" s="102">
        <f>Grunddaten!B13</f>
        <v>0</v>
      </c>
      <c r="H39" s="102"/>
      <c r="I39" s="103">
        <f>D39*G39</f>
        <v>0</v>
      </c>
      <c r="J39" s="103"/>
    </row>
    <row r="40" spans="1:10" ht="15" x14ac:dyDescent="0.2">
      <c r="A40" s="4"/>
      <c r="B40" s="3"/>
      <c r="C40" s="4"/>
      <c r="D40" s="4"/>
      <c r="E40" s="4"/>
      <c r="F40" s="4"/>
      <c r="G40" s="4"/>
      <c r="H40" s="4"/>
      <c r="I40" s="4"/>
      <c r="J40" s="4"/>
    </row>
    <row r="41" spans="1:10" ht="15" x14ac:dyDescent="0.2">
      <c r="A41" s="4"/>
      <c r="B41" s="3"/>
      <c r="C41" s="4"/>
      <c r="D41" s="4"/>
      <c r="E41" s="4"/>
      <c r="F41" s="4"/>
      <c r="G41" s="4"/>
      <c r="H41" s="4"/>
      <c r="I41" s="4"/>
      <c r="J41" s="4"/>
    </row>
    <row r="42" spans="1:10" ht="15" x14ac:dyDescent="0.2">
      <c r="A42" s="4"/>
      <c r="B42" s="3"/>
      <c r="C42" s="4"/>
      <c r="D42" s="4"/>
      <c r="E42" s="4"/>
      <c r="F42" s="4"/>
      <c r="G42" s="4"/>
      <c r="H42" s="4"/>
      <c r="I42" s="4"/>
      <c r="J42" s="4"/>
    </row>
    <row r="43" spans="1:10" ht="15" x14ac:dyDescent="0.2">
      <c r="A43" s="4"/>
      <c r="B43" s="3" t="s">
        <v>75</v>
      </c>
      <c r="C43" s="4"/>
      <c r="D43" s="94"/>
      <c r="E43" s="94"/>
      <c r="F43" s="94"/>
      <c r="G43" s="94"/>
      <c r="H43" s="94"/>
      <c r="I43" s="94"/>
      <c r="J43" s="82"/>
    </row>
    <row r="44" spans="1:10" ht="15" x14ac:dyDescent="0.2">
      <c r="A44" s="4"/>
      <c r="B44" s="3"/>
      <c r="C44" s="4"/>
      <c r="D44" s="4"/>
      <c r="E44" s="4"/>
      <c r="F44" s="4"/>
      <c r="G44" s="4"/>
      <c r="H44" s="4"/>
      <c r="I44" s="4"/>
      <c r="J44" s="4"/>
    </row>
    <row r="45" spans="1:10" ht="15" x14ac:dyDescent="0.2">
      <c r="A45" s="4"/>
      <c r="B45" s="3"/>
      <c r="C45" s="4"/>
      <c r="D45" s="4"/>
      <c r="E45" s="4"/>
      <c r="F45" s="4"/>
      <c r="G45" s="4"/>
      <c r="H45" s="4"/>
      <c r="I45" s="4"/>
      <c r="J45" s="4"/>
    </row>
    <row r="46" spans="1:10" ht="15" x14ac:dyDescent="0.2">
      <c r="A46" s="4"/>
      <c r="B46" s="3"/>
      <c r="C46" s="4"/>
      <c r="D46" s="4"/>
      <c r="E46" s="4"/>
      <c r="F46" s="4"/>
      <c r="G46" s="4"/>
      <c r="H46" s="4"/>
      <c r="I46" s="4"/>
      <c r="J46" s="4"/>
    </row>
    <row r="47" spans="1:10" ht="15" x14ac:dyDescent="0.2">
      <c r="A47" s="4"/>
      <c r="B47" s="3" t="s">
        <v>76</v>
      </c>
      <c r="C47" s="4"/>
      <c r="D47" s="94"/>
      <c r="E47" s="94"/>
      <c r="F47" s="94"/>
      <c r="G47" s="94"/>
      <c r="H47" s="94"/>
      <c r="I47" s="94"/>
      <c r="J47" s="82"/>
    </row>
    <row r="48" spans="1:10" ht="15" x14ac:dyDescent="0.2">
      <c r="A48" s="4"/>
      <c r="B48" s="3"/>
      <c r="C48" s="4"/>
      <c r="D48" s="4"/>
      <c r="E48" s="4"/>
      <c r="F48" s="4"/>
      <c r="G48" s="4"/>
      <c r="H48" s="4"/>
      <c r="I48" s="4"/>
      <c r="J48" s="4"/>
    </row>
    <row r="49" spans="1:10" ht="15" hidden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ht="15" hidden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ht="15" hidden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ht="15" hidden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</row>
  </sheetData>
  <sheetProtection sheet="1" objects="1" scenarios="1" selectLockedCells="1"/>
  <mergeCells count="21">
    <mergeCell ref="A1:J1"/>
    <mergeCell ref="B3:J3"/>
    <mergeCell ref="B7:C7"/>
    <mergeCell ref="B9:C9"/>
    <mergeCell ref="D7:I7"/>
    <mergeCell ref="D9:I9"/>
    <mergeCell ref="D13:I13"/>
    <mergeCell ref="D15:I15"/>
    <mergeCell ref="D43:I43"/>
    <mergeCell ref="D47:I47"/>
    <mergeCell ref="B11:C11"/>
    <mergeCell ref="B13:C13"/>
    <mergeCell ref="B15:C15"/>
    <mergeCell ref="D39:F39"/>
    <mergeCell ref="G38:H38"/>
    <mergeCell ref="G39:H39"/>
    <mergeCell ref="I39:J39"/>
    <mergeCell ref="C18:D18"/>
    <mergeCell ref="A20:C20"/>
    <mergeCell ref="A36:C36"/>
    <mergeCell ref="D11:I11"/>
  </mergeCells>
  <pageMargins left="0.7" right="0.7" top="0.78740157499999996" bottom="0.78740157499999996" header="0.3" footer="0.3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89E8D-3BB4-4147-A0C5-866EB24DB57D}">
  <dimension ref="A1:M48"/>
  <sheetViews>
    <sheetView showGridLines="0" topLeftCell="A10" zoomScaleNormal="100" workbookViewId="0">
      <selection activeCell="F32" sqref="F32"/>
    </sheetView>
  </sheetViews>
  <sheetFormatPr baseColWidth="10" defaultColWidth="0" defaultRowHeight="15" zeroHeight="1" x14ac:dyDescent="0.2"/>
  <cols>
    <col min="1" max="1" width="5.7109375" style="4" customWidth="1"/>
    <col min="2" max="3" width="13.28515625" style="4" customWidth="1"/>
    <col min="4" max="10" width="12.7109375" style="4" customWidth="1"/>
    <col min="11" max="11" width="3.7109375" style="4" customWidth="1"/>
    <col min="12" max="16384" width="11.42578125" style="4" hidden="1"/>
  </cols>
  <sheetData>
    <row r="1" spans="1:13" ht="30" x14ac:dyDescent="0.2">
      <c r="A1" s="105" t="s">
        <v>6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3" x14ac:dyDescent="0.2">
      <c r="L2" s="4" t="s">
        <v>16</v>
      </c>
      <c r="M2" s="4">
        <v>1</v>
      </c>
    </row>
    <row r="3" spans="1:13" ht="20.25" x14ac:dyDescent="0.2">
      <c r="B3" s="95" t="str">
        <f>"Stundennachweis für ÜL-Vergütung " &amp; Grunddaten!B3</f>
        <v>Stundennachweis für ÜL-Vergütung 2024</v>
      </c>
      <c r="C3" s="95"/>
      <c r="D3" s="95"/>
      <c r="E3" s="95"/>
      <c r="F3" s="95"/>
      <c r="G3" s="95"/>
      <c r="H3" s="95"/>
      <c r="I3" s="95"/>
      <c r="J3" s="95"/>
      <c r="L3" s="4" t="s">
        <v>17</v>
      </c>
      <c r="M3" s="4">
        <v>2</v>
      </c>
    </row>
    <row r="4" spans="1:13" x14ac:dyDescent="0.2">
      <c r="L4" s="4" t="s">
        <v>18</v>
      </c>
      <c r="M4" s="4">
        <v>3</v>
      </c>
    </row>
    <row r="5" spans="1:13" x14ac:dyDescent="0.2">
      <c r="B5" s="4" t="s">
        <v>36</v>
      </c>
      <c r="D5" s="4">
        <f>Grunddaten!B3</f>
        <v>2024</v>
      </c>
      <c r="L5" s="4" t="s">
        <v>19</v>
      </c>
      <c r="M5" s="4">
        <v>4</v>
      </c>
    </row>
    <row r="6" spans="1:13" x14ac:dyDescent="0.2">
      <c r="L6" s="4" t="s">
        <v>20</v>
      </c>
      <c r="M6" s="4">
        <v>5</v>
      </c>
    </row>
    <row r="7" spans="1:13" x14ac:dyDescent="0.2">
      <c r="B7" s="101" t="s">
        <v>8</v>
      </c>
      <c r="C7" s="101"/>
      <c r="D7" s="94" t="str">
        <f>Grunddaten!B5</f>
        <v>Max Mustermann</v>
      </c>
      <c r="E7" s="94"/>
      <c r="F7" s="94"/>
      <c r="G7" s="94"/>
      <c r="H7" s="94"/>
      <c r="I7" s="94"/>
      <c r="J7" s="82"/>
      <c r="L7" s="4" t="s">
        <v>21</v>
      </c>
      <c r="M7" s="4">
        <v>6</v>
      </c>
    </row>
    <row r="8" spans="1:13" x14ac:dyDescent="0.2">
      <c r="B8" s="45"/>
      <c r="C8" s="45"/>
      <c r="L8" s="4" t="s">
        <v>22</v>
      </c>
      <c r="M8" s="4">
        <v>7</v>
      </c>
    </row>
    <row r="9" spans="1:13" x14ac:dyDescent="0.2">
      <c r="B9" s="101" t="s">
        <v>9</v>
      </c>
      <c r="C9" s="101"/>
      <c r="D9" s="94" t="str">
        <f>Grunddaten!B7</f>
        <v>Geräteturnen weiblich</v>
      </c>
      <c r="E9" s="94"/>
      <c r="F9" s="94"/>
      <c r="G9" s="94"/>
      <c r="H9" s="94"/>
      <c r="I9" s="94"/>
      <c r="J9" s="82"/>
    </row>
    <row r="10" spans="1:13" x14ac:dyDescent="0.2">
      <c r="B10" s="45"/>
      <c r="C10" s="45"/>
      <c r="L10" s="4" t="s">
        <v>23</v>
      </c>
      <c r="M10" s="4">
        <v>9</v>
      </c>
    </row>
    <row r="11" spans="1:13" x14ac:dyDescent="0.2">
      <c r="B11" s="101" t="s">
        <v>10</v>
      </c>
      <c r="C11" s="101"/>
      <c r="D11" s="94" t="str">
        <f>Grunddaten!B8</f>
        <v>Volksbank Bühl</v>
      </c>
      <c r="E11" s="94"/>
      <c r="F11" s="94"/>
      <c r="G11" s="94"/>
      <c r="H11" s="94"/>
      <c r="I11" s="94"/>
      <c r="J11" s="82"/>
    </row>
    <row r="12" spans="1:13" x14ac:dyDescent="0.2">
      <c r="B12" s="45"/>
      <c r="C12" s="45"/>
    </row>
    <row r="13" spans="1:13" x14ac:dyDescent="0.2">
      <c r="B13" s="101" t="s">
        <v>11</v>
      </c>
      <c r="C13" s="101"/>
      <c r="D13" s="94" t="str">
        <f>Grunddaten!B9</f>
        <v>DE123</v>
      </c>
      <c r="E13" s="94"/>
      <c r="F13" s="94"/>
      <c r="G13" s="94"/>
      <c r="H13" s="94"/>
      <c r="I13" s="94"/>
      <c r="J13" s="82"/>
    </row>
    <row r="14" spans="1:13" x14ac:dyDescent="0.2">
      <c r="B14" s="45"/>
      <c r="C14" s="45"/>
    </row>
    <row r="15" spans="1:13" x14ac:dyDescent="0.2">
      <c r="B15" s="101" t="s">
        <v>12</v>
      </c>
      <c r="C15" s="101"/>
      <c r="D15" s="94" t="str">
        <f>Grunddaten!B10</f>
        <v>GENODE61BHL</v>
      </c>
      <c r="E15" s="94"/>
      <c r="F15" s="94"/>
      <c r="G15" s="94"/>
      <c r="H15" s="94"/>
      <c r="I15" s="94"/>
      <c r="J15" s="82"/>
    </row>
    <row r="16" spans="1:13" x14ac:dyDescent="0.2">
      <c r="L16" s="61"/>
    </row>
    <row r="17" spans="1:10" x14ac:dyDescent="0.2"/>
    <row r="18" spans="1:10" x14ac:dyDescent="0.2">
      <c r="C18" s="92" t="s">
        <v>33</v>
      </c>
      <c r="D18" s="92"/>
      <c r="E18" s="11" t="str">
        <f>VLOOKUP(Grunddaten!A13,KOSTENSÄTZE!A:C,3,FALSE)</f>
        <v>Nein</v>
      </c>
      <c r="F18" s="11" t="s">
        <v>34</v>
      </c>
      <c r="G18" s="11">
        <f>Grunddaten!B14</f>
        <v>12345</v>
      </c>
      <c r="H18" s="11"/>
      <c r="I18" s="4" t="s">
        <v>32</v>
      </c>
      <c r="J18" s="12">
        <f>Grunddaten!B15</f>
        <v>45657</v>
      </c>
    </row>
    <row r="19" spans="1:10" ht="15.75" thickBot="1" x14ac:dyDescent="0.25"/>
    <row r="20" spans="1:10" ht="15.75" thickBot="1" x14ac:dyDescent="0.25">
      <c r="A20" s="98" t="s">
        <v>5</v>
      </c>
      <c r="B20" s="99"/>
      <c r="C20" s="100"/>
      <c r="D20" s="13" t="s">
        <v>16</v>
      </c>
      <c r="E20" s="14" t="s">
        <v>17</v>
      </c>
      <c r="F20" s="14" t="s">
        <v>18</v>
      </c>
      <c r="G20" s="14" t="s">
        <v>19</v>
      </c>
      <c r="H20" s="15" t="s">
        <v>20</v>
      </c>
      <c r="I20" s="13" t="s">
        <v>21</v>
      </c>
      <c r="J20" s="16" t="s">
        <v>22</v>
      </c>
    </row>
    <row r="21" spans="1:10" x14ac:dyDescent="0.2">
      <c r="A21" s="17">
        <f>WEEKNUM(B21,21)</f>
        <v>27</v>
      </c>
      <c r="B21" s="18">
        <f>MAX('Q2'!C21:C35)+1</f>
        <v>45474</v>
      </c>
      <c r="C21" s="19">
        <f>B21+(7-VLOOKUP(TEXT(B21,"TTTT"),L2:M8,2,FALSE))</f>
        <v>45480</v>
      </c>
      <c r="D21" s="33"/>
      <c r="E21" s="34"/>
      <c r="F21" s="34"/>
      <c r="G21" s="34"/>
      <c r="H21" s="35"/>
      <c r="I21" s="33"/>
      <c r="J21" s="36"/>
    </row>
    <row r="22" spans="1:10" x14ac:dyDescent="0.2">
      <c r="A22" s="20">
        <f t="shared" ref="A22:A35" si="0">IFERROR(WEEKNUM(B22,21),"-")</f>
        <v>28</v>
      </c>
      <c r="B22" s="21">
        <f t="shared" ref="B22:B35" si="1">IFERROR(IF(MONTH(C21+1)&gt;$M$10,"-",C21+1),"-")</f>
        <v>45481</v>
      </c>
      <c r="C22" s="22">
        <f t="shared" ref="C22:C35" si="2">IFERROR(IF(MONTH(B22+6)&lt;=$M$10,B22+6,B22+6-DAY(B22+6)),"-")</f>
        <v>45487</v>
      </c>
      <c r="D22" s="37"/>
      <c r="E22" s="38"/>
      <c r="F22" s="38"/>
      <c r="G22" s="38"/>
      <c r="H22" s="39"/>
      <c r="I22" s="37"/>
      <c r="J22" s="40"/>
    </row>
    <row r="23" spans="1:10" x14ac:dyDescent="0.2">
      <c r="A23" s="20">
        <f t="shared" si="0"/>
        <v>29</v>
      </c>
      <c r="B23" s="21">
        <f t="shared" si="1"/>
        <v>45488</v>
      </c>
      <c r="C23" s="22">
        <f t="shared" si="2"/>
        <v>45494</v>
      </c>
      <c r="D23" s="37"/>
      <c r="E23" s="38"/>
      <c r="F23" s="38"/>
      <c r="G23" s="38"/>
      <c r="H23" s="39"/>
      <c r="I23" s="37"/>
      <c r="J23" s="40"/>
    </row>
    <row r="24" spans="1:10" x14ac:dyDescent="0.2">
      <c r="A24" s="20">
        <f t="shared" si="0"/>
        <v>30</v>
      </c>
      <c r="B24" s="21">
        <f t="shared" si="1"/>
        <v>45495</v>
      </c>
      <c r="C24" s="22">
        <f t="shared" si="2"/>
        <v>45501</v>
      </c>
      <c r="D24" s="37"/>
      <c r="E24" s="38"/>
      <c r="F24" s="38"/>
      <c r="G24" s="38"/>
      <c r="H24" s="39"/>
      <c r="I24" s="37"/>
      <c r="J24" s="40"/>
    </row>
    <row r="25" spans="1:10" x14ac:dyDescent="0.2">
      <c r="A25" s="20">
        <f t="shared" si="0"/>
        <v>31</v>
      </c>
      <c r="B25" s="21">
        <f t="shared" si="1"/>
        <v>45502</v>
      </c>
      <c r="C25" s="22">
        <f t="shared" si="2"/>
        <v>45508</v>
      </c>
      <c r="D25" s="37"/>
      <c r="E25" s="38"/>
      <c r="F25" s="38"/>
      <c r="G25" s="38"/>
      <c r="H25" s="39"/>
      <c r="I25" s="37"/>
      <c r="J25" s="40"/>
    </row>
    <row r="26" spans="1:10" x14ac:dyDescent="0.2">
      <c r="A26" s="20">
        <f t="shared" si="0"/>
        <v>32</v>
      </c>
      <c r="B26" s="21">
        <f t="shared" si="1"/>
        <v>45509</v>
      </c>
      <c r="C26" s="22">
        <f t="shared" si="2"/>
        <v>45515</v>
      </c>
      <c r="D26" s="37"/>
      <c r="E26" s="38"/>
      <c r="F26" s="38"/>
      <c r="G26" s="38"/>
      <c r="H26" s="39"/>
      <c r="I26" s="37"/>
      <c r="J26" s="40"/>
    </row>
    <row r="27" spans="1:10" x14ac:dyDescent="0.2">
      <c r="A27" s="20">
        <f t="shared" si="0"/>
        <v>33</v>
      </c>
      <c r="B27" s="21">
        <f t="shared" si="1"/>
        <v>45516</v>
      </c>
      <c r="C27" s="22">
        <f t="shared" si="2"/>
        <v>45522</v>
      </c>
      <c r="D27" s="37"/>
      <c r="E27" s="38"/>
      <c r="F27" s="38"/>
      <c r="G27" s="38"/>
      <c r="H27" s="39"/>
      <c r="I27" s="37"/>
      <c r="J27" s="40"/>
    </row>
    <row r="28" spans="1:10" x14ac:dyDescent="0.2">
      <c r="A28" s="20">
        <f t="shared" si="0"/>
        <v>34</v>
      </c>
      <c r="B28" s="21">
        <f t="shared" si="1"/>
        <v>45523</v>
      </c>
      <c r="C28" s="22">
        <f t="shared" si="2"/>
        <v>45529</v>
      </c>
      <c r="D28" s="37"/>
      <c r="E28" s="38"/>
      <c r="F28" s="38"/>
      <c r="G28" s="38"/>
      <c r="H28" s="39"/>
      <c r="I28" s="37"/>
      <c r="J28" s="40"/>
    </row>
    <row r="29" spans="1:10" x14ac:dyDescent="0.2">
      <c r="A29" s="20">
        <f t="shared" si="0"/>
        <v>35</v>
      </c>
      <c r="B29" s="21">
        <f t="shared" si="1"/>
        <v>45530</v>
      </c>
      <c r="C29" s="22">
        <f t="shared" si="2"/>
        <v>45536</v>
      </c>
      <c r="D29" s="37"/>
      <c r="E29" s="38"/>
      <c r="F29" s="38"/>
      <c r="G29" s="38"/>
      <c r="H29" s="39"/>
      <c r="I29" s="37"/>
      <c r="J29" s="40"/>
    </row>
    <row r="30" spans="1:10" x14ac:dyDescent="0.2">
      <c r="A30" s="20">
        <f t="shared" si="0"/>
        <v>36</v>
      </c>
      <c r="B30" s="21">
        <f t="shared" si="1"/>
        <v>45537</v>
      </c>
      <c r="C30" s="22">
        <f t="shared" si="2"/>
        <v>45543</v>
      </c>
      <c r="D30" s="37"/>
      <c r="E30" s="38"/>
      <c r="F30" s="38"/>
      <c r="G30" s="38"/>
      <c r="H30" s="39"/>
      <c r="I30" s="37"/>
      <c r="J30" s="40"/>
    </row>
    <row r="31" spans="1:10" x14ac:dyDescent="0.2">
      <c r="A31" s="20">
        <f t="shared" si="0"/>
        <v>37</v>
      </c>
      <c r="B31" s="21">
        <f t="shared" si="1"/>
        <v>45544</v>
      </c>
      <c r="C31" s="22">
        <f t="shared" si="2"/>
        <v>45550</v>
      </c>
      <c r="D31" s="37"/>
      <c r="E31" s="38"/>
      <c r="F31" s="38"/>
      <c r="G31" s="38"/>
      <c r="H31" s="39"/>
      <c r="I31" s="37"/>
      <c r="J31" s="40"/>
    </row>
    <row r="32" spans="1:10" x14ac:dyDescent="0.2">
      <c r="A32" s="20">
        <f t="shared" si="0"/>
        <v>38</v>
      </c>
      <c r="B32" s="21">
        <f t="shared" si="1"/>
        <v>45551</v>
      </c>
      <c r="C32" s="22">
        <f t="shared" si="2"/>
        <v>45557</v>
      </c>
      <c r="D32" s="37"/>
      <c r="E32" s="38"/>
      <c r="F32" s="38"/>
      <c r="G32" s="38"/>
      <c r="H32" s="39"/>
      <c r="I32" s="37"/>
      <c r="J32" s="40"/>
    </row>
    <row r="33" spans="1:10" x14ac:dyDescent="0.2">
      <c r="A33" s="20">
        <f t="shared" si="0"/>
        <v>39</v>
      </c>
      <c r="B33" s="21">
        <f t="shared" si="1"/>
        <v>45558</v>
      </c>
      <c r="C33" s="22">
        <f t="shared" si="2"/>
        <v>45564</v>
      </c>
      <c r="D33" s="37"/>
      <c r="E33" s="38"/>
      <c r="F33" s="38"/>
      <c r="G33" s="38"/>
      <c r="H33" s="39"/>
      <c r="I33" s="37"/>
      <c r="J33" s="40"/>
    </row>
    <row r="34" spans="1:10" x14ac:dyDescent="0.2">
      <c r="A34" s="20">
        <f t="shared" si="0"/>
        <v>40</v>
      </c>
      <c r="B34" s="21">
        <f t="shared" si="1"/>
        <v>45565</v>
      </c>
      <c r="C34" s="22">
        <f t="shared" si="2"/>
        <v>45565</v>
      </c>
      <c r="D34" s="37"/>
      <c r="E34" s="38"/>
      <c r="F34" s="38"/>
      <c r="G34" s="38"/>
      <c r="H34" s="39"/>
      <c r="I34" s="37"/>
      <c r="J34" s="40"/>
    </row>
    <row r="35" spans="1:10" ht="15.75" thickBot="1" x14ac:dyDescent="0.25">
      <c r="A35" s="23" t="str">
        <f t="shared" si="0"/>
        <v>-</v>
      </c>
      <c r="B35" s="24" t="str">
        <f t="shared" si="1"/>
        <v>-</v>
      </c>
      <c r="C35" s="25" t="str">
        <f t="shared" si="2"/>
        <v>-</v>
      </c>
      <c r="D35" s="41"/>
      <c r="E35" s="42"/>
      <c r="F35" s="42"/>
      <c r="G35" s="42"/>
      <c r="H35" s="43"/>
      <c r="I35" s="41"/>
      <c r="J35" s="44"/>
    </row>
    <row r="36" spans="1:10" ht="15.75" thickBot="1" x14ac:dyDescent="0.25">
      <c r="A36" s="96" t="s">
        <v>25</v>
      </c>
      <c r="B36" s="97"/>
      <c r="C36" s="97"/>
      <c r="D36" s="26">
        <f>SUM(D21:D35)</f>
        <v>0</v>
      </c>
      <c r="E36" s="26">
        <f t="shared" ref="E36:J36" si="3">SUM(E21:E35)</f>
        <v>0</v>
      </c>
      <c r="F36" s="26">
        <f t="shared" si="3"/>
        <v>0</v>
      </c>
      <c r="G36" s="26">
        <f t="shared" si="3"/>
        <v>0</v>
      </c>
      <c r="H36" s="26">
        <f t="shared" si="3"/>
        <v>0</v>
      </c>
      <c r="I36" s="26">
        <f t="shared" si="3"/>
        <v>0</v>
      </c>
      <c r="J36" s="26">
        <f t="shared" si="3"/>
        <v>0</v>
      </c>
    </row>
    <row r="37" spans="1:10" x14ac:dyDescent="0.2">
      <c r="B37" s="3"/>
    </row>
    <row r="38" spans="1:10" x14ac:dyDescent="0.2">
      <c r="G38" s="104" t="str">
        <f>Grunddaten!A13</f>
        <v>ÜL ohne Lizenz</v>
      </c>
      <c r="H38" s="104"/>
    </row>
    <row r="39" spans="1:10" x14ac:dyDescent="0.2">
      <c r="B39" s="3" t="s">
        <v>28</v>
      </c>
      <c r="D39" s="93">
        <f>SUM(D36:J36)</f>
        <v>0</v>
      </c>
      <c r="E39" s="93"/>
      <c r="F39" s="93"/>
      <c r="G39" s="102">
        <f>Grunddaten!B13</f>
        <v>0</v>
      </c>
      <c r="H39" s="102"/>
      <c r="I39" s="103">
        <f>D39*G39</f>
        <v>0</v>
      </c>
      <c r="J39" s="103"/>
    </row>
    <row r="40" spans="1:10" x14ac:dyDescent="0.2">
      <c r="B40" s="3"/>
    </row>
    <row r="41" spans="1:10" x14ac:dyDescent="0.2">
      <c r="B41" s="3"/>
    </row>
    <row r="42" spans="1:10" x14ac:dyDescent="0.2">
      <c r="B42" s="3"/>
    </row>
    <row r="43" spans="1:10" x14ac:dyDescent="0.2">
      <c r="B43" s="3" t="s">
        <v>75</v>
      </c>
      <c r="D43" s="94"/>
      <c r="E43" s="94"/>
      <c r="F43" s="94"/>
      <c r="G43" s="94"/>
      <c r="H43" s="94"/>
      <c r="I43" s="94"/>
      <c r="J43" s="82"/>
    </row>
    <row r="44" spans="1:10" x14ac:dyDescent="0.2">
      <c r="B44" s="3"/>
    </row>
    <row r="45" spans="1:10" x14ac:dyDescent="0.2">
      <c r="B45" s="3"/>
    </row>
    <row r="46" spans="1:10" x14ac:dyDescent="0.2">
      <c r="B46" s="3"/>
    </row>
    <row r="47" spans="1:10" x14ac:dyDescent="0.2">
      <c r="B47" s="3" t="s">
        <v>76</v>
      </c>
      <c r="D47" s="94"/>
      <c r="E47" s="94"/>
      <c r="F47" s="94"/>
      <c r="G47" s="94"/>
      <c r="H47" s="94"/>
      <c r="I47" s="94"/>
      <c r="J47" s="82"/>
    </row>
    <row r="48" spans="1:10" x14ac:dyDescent="0.2">
      <c r="B48" s="3"/>
    </row>
  </sheetData>
  <sheetProtection sheet="1" objects="1" scenarios="1" selectLockedCells="1"/>
  <mergeCells count="21">
    <mergeCell ref="A1:J1"/>
    <mergeCell ref="B3:J3"/>
    <mergeCell ref="B7:C7"/>
    <mergeCell ref="B9:C9"/>
    <mergeCell ref="D7:I7"/>
    <mergeCell ref="D9:I9"/>
    <mergeCell ref="D13:I13"/>
    <mergeCell ref="D15:I15"/>
    <mergeCell ref="D43:I43"/>
    <mergeCell ref="D47:I47"/>
    <mergeCell ref="B11:C11"/>
    <mergeCell ref="B13:C13"/>
    <mergeCell ref="B15:C15"/>
    <mergeCell ref="D39:F39"/>
    <mergeCell ref="G38:H38"/>
    <mergeCell ref="G39:H39"/>
    <mergeCell ref="I39:J39"/>
    <mergeCell ref="C18:D18"/>
    <mergeCell ref="A20:C20"/>
    <mergeCell ref="A36:C36"/>
    <mergeCell ref="D11:I11"/>
  </mergeCells>
  <pageMargins left="0.7" right="0.7" top="0.78740157499999996" bottom="0.78740157499999996" header="0.3" footer="0.3"/>
  <pageSetup paperSize="9" scale="72" orientation="portrait" r:id="rId1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A43C8-B70F-461F-B1CC-44AEB53AD536}">
  <dimension ref="A1:M52"/>
  <sheetViews>
    <sheetView showGridLines="0" topLeftCell="A16" zoomScaleNormal="100" workbookViewId="0">
      <selection activeCell="D21" sqref="D21"/>
    </sheetView>
  </sheetViews>
  <sheetFormatPr baseColWidth="10" defaultColWidth="0" defaultRowHeight="14.25" zeroHeight="1" x14ac:dyDescent="0.2"/>
  <cols>
    <col min="1" max="1" width="5.7109375" style="1" customWidth="1"/>
    <col min="2" max="3" width="13.28515625" style="1" customWidth="1"/>
    <col min="4" max="10" width="12.7109375" style="1" customWidth="1"/>
    <col min="11" max="11" width="3.7109375" style="1" customWidth="1"/>
    <col min="12" max="16384" width="11.42578125" style="1" hidden="1"/>
  </cols>
  <sheetData>
    <row r="1" spans="1:13" ht="30" x14ac:dyDescent="0.2">
      <c r="A1" s="105" t="s">
        <v>6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3" x14ac:dyDescent="0.2">
      <c r="L2" s="1" t="s">
        <v>16</v>
      </c>
      <c r="M2" s="1">
        <v>1</v>
      </c>
    </row>
    <row r="3" spans="1:13" ht="20.25" x14ac:dyDescent="0.2">
      <c r="B3" s="95" t="str">
        <f>"Stundennachweis für ÜL-Vergütung " &amp; Grunddaten!B3</f>
        <v>Stundennachweis für ÜL-Vergütung 2024</v>
      </c>
      <c r="C3" s="95"/>
      <c r="D3" s="95"/>
      <c r="E3" s="95"/>
      <c r="F3" s="95"/>
      <c r="G3" s="95"/>
      <c r="H3" s="95"/>
      <c r="I3" s="95"/>
      <c r="J3" s="95"/>
      <c r="L3" s="1" t="s">
        <v>17</v>
      </c>
      <c r="M3" s="1">
        <v>2</v>
      </c>
    </row>
    <row r="4" spans="1:13" ht="15" x14ac:dyDescent="0.2">
      <c r="A4" s="4"/>
      <c r="B4" s="4"/>
      <c r="C4" s="4"/>
      <c r="D4" s="4"/>
      <c r="E4" s="4"/>
      <c r="F4" s="4"/>
      <c r="G4" s="4"/>
      <c r="H4" s="4"/>
      <c r="I4" s="4"/>
      <c r="J4" s="4"/>
      <c r="L4" s="1" t="s">
        <v>18</v>
      </c>
      <c r="M4" s="1">
        <v>3</v>
      </c>
    </row>
    <row r="5" spans="1:13" ht="15" x14ac:dyDescent="0.2">
      <c r="A5" s="4"/>
      <c r="B5" s="4" t="s">
        <v>37</v>
      </c>
      <c r="C5" s="4"/>
      <c r="D5" s="4">
        <f>Grunddaten!B3</f>
        <v>2024</v>
      </c>
      <c r="E5" s="4"/>
      <c r="F5" s="4"/>
      <c r="G5" s="4"/>
      <c r="H5" s="4"/>
      <c r="I5" s="4"/>
      <c r="J5" s="4"/>
      <c r="L5" s="1" t="s">
        <v>19</v>
      </c>
      <c r="M5" s="1">
        <v>4</v>
      </c>
    </row>
    <row r="6" spans="1:13" ht="15" x14ac:dyDescent="0.2">
      <c r="A6" s="4"/>
      <c r="B6" s="4"/>
      <c r="C6" s="4"/>
      <c r="D6" s="4"/>
      <c r="E6" s="4"/>
      <c r="F6" s="4"/>
      <c r="G6" s="4"/>
      <c r="H6" s="4"/>
      <c r="I6" s="4"/>
      <c r="J6" s="4"/>
      <c r="L6" s="1" t="s">
        <v>20</v>
      </c>
      <c r="M6" s="1">
        <v>5</v>
      </c>
    </row>
    <row r="7" spans="1:13" ht="15" x14ac:dyDescent="0.2">
      <c r="A7" s="4"/>
      <c r="B7" s="101" t="s">
        <v>8</v>
      </c>
      <c r="C7" s="101"/>
      <c r="D7" s="94" t="str">
        <f>Grunddaten!B5</f>
        <v>Max Mustermann</v>
      </c>
      <c r="E7" s="94"/>
      <c r="F7" s="94"/>
      <c r="G7" s="94"/>
      <c r="H7" s="94"/>
      <c r="I7" s="94"/>
      <c r="J7" s="82"/>
      <c r="L7" s="1" t="s">
        <v>21</v>
      </c>
      <c r="M7" s="1">
        <v>6</v>
      </c>
    </row>
    <row r="8" spans="1:13" ht="15" x14ac:dyDescent="0.2">
      <c r="A8" s="4"/>
      <c r="B8" s="45"/>
      <c r="C8" s="45"/>
      <c r="D8" s="4"/>
      <c r="E8" s="4"/>
      <c r="F8" s="4"/>
      <c r="G8" s="4"/>
      <c r="H8" s="4"/>
      <c r="I8" s="4"/>
      <c r="J8" s="4"/>
      <c r="L8" s="1" t="s">
        <v>22</v>
      </c>
      <c r="M8" s="1">
        <v>7</v>
      </c>
    </row>
    <row r="9" spans="1:13" ht="15" x14ac:dyDescent="0.2">
      <c r="A9" s="4"/>
      <c r="B9" s="101" t="s">
        <v>9</v>
      </c>
      <c r="C9" s="101"/>
      <c r="D9" s="94" t="str">
        <f>Grunddaten!B7</f>
        <v>Geräteturnen weiblich</v>
      </c>
      <c r="E9" s="94"/>
      <c r="F9" s="94"/>
      <c r="G9" s="94"/>
      <c r="H9" s="94"/>
      <c r="I9" s="94"/>
      <c r="J9" s="82"/>
    </row>
    <row r="10" spans="1:13" ht="15" x14ac:dyDescent="0.2">
      <c r="A10" s="4"/>
      <c r="B10" s="45"/>
      <c r="C10" s="45"/>
      <c r="D10" s="4"/>
      <c r="E10" s="4"/>
      <c r="F10" s="4"/>
      <c r="G10" s="4"/>
      <c r="H10" s="4"/>
      <c r="I10" s="4"/>
      <c r="J10" s="4"/>
      <c r="L10" s="1" t="s">
        <v>23</v>
      </c>
      <c r="M10" s="1">
        <v>12</v>
      </c>
    </row>
    <row r="11" spans="1:13" ht="15" x14ac:dyDescent="0.2">
      <c r="A11" s="4"/>
      <c r="B11" s="101" t="s">
        <v>10</v>
      </c>
      <c r="C11" s="101"/>
      <c r="D11" s="94" t="str">
        <f>Grunddaten!B8</f>
        <v>Volksbank Bühl</v>
      </c>
      <c r="E11" s="94"/>
      <c r="F11" s="94"/>
      <c r="G11" s="94"/>
      <c r="H11" s="94"/>
      <c r="I11" s="94"/>
      <c r="J11" s="82"/>
    </row>
    <row r="12" spans="1:13" ht="15" x14ac:dyDescent="0.2">
      <c r="A12" s="4"/>
      <c r="B12" s="45"/>
      <c r="C12" s="45"/>
      <c r="D12" s="4"/>
      <c r="E12" s="4"/>
      <c r="F12" s="4"/>
      <c r="G12" s="4"/>
      <c r="H12" s="4"/>
      <c r="I12" s="4"/>
      <c r="J12" s="4"/>
    </row>
    <row r="13" spans="1:13" ht="15" x14ac:dyDescent="0.2">
      <c r="A13" s="4"/>
      <c r="B13" s="101" t="s">
        <v>11</v>
      </c>
      <c r="C13" s="101"/>
      <c r="D13" s="94" t="str">
        <f>Grunddaten!B9</f>
        <v>DE123</v>
      </c>
      <c r="E13" s="94"/>
      <c r="F13" s="94"/>
      <c r="G13" s="94"/>
      <c r="H13" s="94"/>
      <c r="I13" s="94"/>
      <c r="J13" s="82"/>
    </row>
    <row r="14" spans="1:13" ht="15" x14ac:dyDescent="0.2">
      <c r="A14" s="4"/>
      <c r="B14" s="45"/>
      <c r="C14" s="45"/>
      <c r="D14" s="4"/>
      <c r="E14" s="4"/>
      <c r="F14" s="4"/>
      <c r="G14" s="4"/>
      <c r="H14" s="4"/>
      <c r="I14" s="4"/>
      <c r="J14" s="4"/>
    </row>
    <row r="15" spans="1:13" ht="15" x14ac:dyDescent="0.2">
      <c r="A15" s="4"/>
      <c r="B15" s="101" t="s">
        <v>12</v>
      </c>
      <c r="C15" s="101"/>
      <c r="D15" s="94" t="str">
        <f>Grunddaten!B10</f>
        <v>GENODE61BHL</v>
      </c>
      <c r="E15" s="94"/>
      <c r="F15" s="94"/>
      <c r="G15" s="94"/>
      <c r="H15" s="94"/>
      <c r="I15" s="94"/>
      <c r="J15" s="82"/>
    </row>
    <row r="16" spans="1:13" ht="15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L16" s="2"/>
    </row>
    <row r="17" spans="1:10" ht="15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ht="15" x14ac:dyDescent="0.2">
      <c r="A18" s="4"/>
      <c r="B18" s="4"/>
      <c r="C18" s="92" t="s">
        <v>33</v>
      </c>
      <c r="D18" s="92"/>
      <c r="E18" s="11" t="str">
        <f>VLOOKUP(Grunddaten!A13,KOSTENSÄTZE!A:C,3,FALSE)</f>
        <v>Nein</v>
      </c>
      <c r="F18" s="11" t="s">
        <v>34</v>
      </c>
      <c r="G18" s="11">
        <f>Grunddaten!B14</f>
        <v>12345</v>
      </c>
      <c r="H18" s="11"/>
      <c r="I18" s="4" t="s">
        <v>32</v>
      </c>
      <c r="J18" s="12">
        <f>Grunddaten!B15</f>
        <v>45657</v>
      </c>
    </row>
    <row r="19" spans="1:10" ht="15.75" thickBo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ht="15.75" thickBot="1" x14ac:dyDescent="0.25">
      <c r="A20" s="98" t="s">
        <v>5</v>
      </c>
      <c r="B20" s="99"/>
      <c r="C20" s="100"/>
      <c r="D20" s="13" t="s">
        <v>16</v>
      </c>
      <c r="E20" s="14" t="s">
        <v>17</v>
      </c>
      <c r="F20" s="14" t="s">
        <v>18</v>
      </c>
      <c r="G20" s="14" t="s">
        <v>19</v>
      </c>
      <c r="H20" s="15" t="s">
        <v>20</v>
      </c>
      <c r="I20" s="13" t="s">
        <v>21</v>
      </c>
      <c r="J20" s="16" t="s">
        <v>22</v>
      </c>
    </row>
    <row r="21" spans="1:10" ht="15" x14ac:dyDescent="0.2">
      <c r="A21" s="17">
        <f>WEEKNUM(B21,21)</f>
        <v>40</v>
      </c>
      <c r="B21" s="18">
        <f>MAX('Q3'!C21:C35)+1</f>
        <v>45566</v>
      </c>
      <c r="C21" s="19">
        <f>B21+(7-VLOOKUP(TEXT(B21,"TTTT"),L2:M8,2,FALSE))</f>
        <v>45571</v>
      </c>
      <c r="D21" s="33"/>
      <c r="E21" s="34"/>
      <c r="F21" s="34"/>
      <c r="G21" s="34"/>
      <c r="H21" s="35"/>
      <c r="I21" s="33"/>
      <c r="J21" s="36"/>
    </row>
    <row r="22" spans="1:10" ht="15" x14ac:dyDescent="0.2">
      <c r="A22" s="20">
        <f t="shared" ref="A22:A35" si="0">IFERROR(WEEKNUM(B22,21),"-")</f>
        <v>41</v>
      </c>
      <c r="B22" s="21">
        <f>IFERROR(IF(OR(MONTH(C21+1)&gt;$M$10,MONTH(C21+1)&lt;='Q3'!$M$10),"-",C21+1),"-")</f>
        <v>45572</v>
      </c>
      <c r="C22" s="22">
        <f>IFERROR(IF(AND(MONTH(B22+6)&lt;=$M$10,MONTH(B22+6)&gt;'Q3'!$M$10),B22+6,B22+6-DAY(B22+6)),"-")</f>
        <v>45578</v>
      </c>
      <c r="D22" s="37"/>
      <c r="E22" s="38"/>
      <c r="F22" s="38"/>
      <c r="G22" s="38"/>
      <c r="H22" s="39"/>
      <c r="I22" s="37"/>
      <c r="J22" s="40"/>
    </row>
    <row r="23" spans="1:10" ht="15" x14ac:dyDescent="0.2">
      <c r="A23" s="20">
        <f t="shared" si="0"/>
        <v>42</v>
      </c>
      <c r="B23" s="21">
        <f>IFERROR(IF(OR(MONTH(C22+1)&gt;$M$10,MONTH(C22+1)&lt;='Q3'!$M$10),"-",C22+1),"-")</f>
        <v>45579</v>
      </c>
      <c r="C23" s="22">
        <f>IFERROR(IF(AND(MONTH(B23+6)&lt;=$M$10,MONTH(B23+6)&gt;'Q3'!$M$10),B23+6,B23+6-DAY(B23+6)),"-")</f>
        <v>45585</v>
      </c>
      <c r="D23" s="37"/>
      <c r="E23" s="38"/>
      <c r="F23" s="38"/>
      <c r="G23" s="38"/>
      <c r="H23" s="39"/>
      <c r="I23" s="37"/>
      <c r="J23" s="40"/>
    </row>
    <row r="24" spans="1:10" ht="15" x14ac:dyDescent="0.2">
      <c r="A24" s="20">
        <f t="shared" si="0"/>
        <v>43</v>
      </c>
      <c r="B24" s="21">
        <f>IFERROR(IF(OR(MONTH(C23+1)&gt;$M$10,MONTH(C23+1)&lt;='Q3'!$M$10),"-",C23+1),"-")</f>
        <v>45586</v>
      </c>
      <c r="C24" s="22">
        <f>IFERROR(IF(AND(MONTH(B24+6)&lt;=$M$10,MONTH(B24+6)&gt;'Q3'!$M$10),B24+6,B24+6-DAY(B24+6)),"-")</f>
        <v>45592</v>
      </c>
      <c r="D24" s="37"/>
      <c r="E24" s="38"/>
      <c r="F24" s="38"/>
      <c r="G24" s="38"/>
      <c r="H24" s="39"/>
      <c r="I24" s="37"/>
      <c r="J24" s="40"/>
    </row>
    <row r="25" spans="1:10" ht="15" x14ac:dyDescent="0.2">
      <c r="A25" s="20">
        <f t="shared" si="0"/>
        <v>44</v>
      </c>
      <c r="B25" s="21">
        <f>IFERROR(IF(OR(MONTH(C24+1)&gt;$M$10,MONTH(C24+1)&lt;='Q3'!$M$10),"-",C24+1),"-")</f>
        <v>45593</v>
      </c>
      <c r="C25" s="22">
        <f>IFERROR(IF(AND(MONTH(B25+6)&lt;=$M$10,MONTH(B25+6)&gt;'Q3'!$M$10),B25+6,B25+6-DAY(B25+6)),"-")</f>
        <v>45599</v>
      </c>
      <c r="D25" s="37"/>
      <c r="E25" s="38"/>
      <c r="F25" s="38"/>
      <c r="G25" s="38"/>
      <c r="H25" s="39"/>
      <c r="I25" s="37"/>
      <c r="J25" s="40"/>
    </row>
    <row r="26" spans="1:10" ht="15" x14ac:dyDescent="0.2">
      <c r="A26" s="20">
        <f t="shared" si="0"/>
        <v>45</v>
      </c>
      <c r="B26" s="21">
        <f>IFERROR(IF(OR(MONTH(C25+1)&gt;$M$10,MONTH(C25+1)&lt;='Q3'!$M$10),"-",C25+1),"-")</f>
        <v>45600</v>
      </c>
      <c r="C26" s="22">
        <f>IFERROR(IF(AND(MONTH(B26+6)&lt;=$M$10,MONTH(B26+6)&gt;'Q3'!$M$10),B26+6,B26+6-DAY(B26+6)),"-")</f>
        <v>45606</v>
      </c>
      <c r="D26" s="37"/>
      <c r="E26" s="38"/>
      <c r="F26" s="38"/>
      <c r="G26" s="38"/>
      <c r="H26" s="39"/>
      <c r="I26" s="37"/>
      <c r="J26" s="40"/>
    </row>
    <row r="27" spans="1:10" ht="15" x14ac:dyDescent="0.2">
      <c r="A27" s="20">
        <f t="shared" si="0"/>
        <v>46</v>
      </c>
      <c r="B27" s="21">
        <f>IFERROR(IF(OR(MONTH(C26+1)&gt;$M$10,MONTH(C26+1)&lt;='Q3'!$M$10),"-",C26+1),"-")</f>
        <v>45607</v>
      </c>
      <c r="C27" s="22">
        <f>IFERROR(IF(AND(MONTH(B27+6)&lt;=$M$10,MONTH(B27+6)&gt;'Q3'!$M$10),B27+6,B27+6-DAY(B27+6)),"-")</f>
        <v>45613</v>
      </c>
      <c r="D27" s="37"/>
      <c r="E27" s="38"/>
      <c r="F27" s="38"/>
      <c r="G27" s="38"/>
      <c r="H27" s="39"/>
      <c r="I27" s="37"/>
      <c r="J27" s="40"/>
    </row>
    <row r="28" spans="1:10" ht="15" x14ac:dyDescent="0.2">
      <c r="A28" s="20">
        <f t="shared" si="0"/>
        <v>47</v>
      </c>
      <c r="B28" s="21">
        <f>IFERROR(IF(OR(MONTH(C27+1)&gt;$M$10,MONTH(C27+1)&lt;='Q3'!$M$10),"-",C27+1),"-")</f>
        <v>45614</v>
      </c>
      <c r="C28" s="22">
        <f>IFERROR(IF(AND(MONTH(B28+6)&lt;=$M$10,MONTH(B28+6)&gt;'Q3'!$M$10),B28+6,B28+6-DAY(B28+6)),"-")</f>
        <v>45620</v>
      </c>
      <c r="D28" s="37"/>
      <c r="E28" s="38"/>
      <c r="F28" s="38"/>
      <c r="G28" s="38"/>
      <c r="H28" s="39"/>
      <c r="I28" s="37"/>
      <c r="J28" s="40"/>
    </row>
    <row r="29" spans="1:10" ht="15" x14ac:dyDescent="0.2">
      <c r="A29" s="20">
        <f t="shared" si="0"/>
        <v>48</v>
      </c>
      <c r="B29" s="21">
        <f>IFERROR(IF(OR(MONTH(C28+1)&gt;$M$10,MONTH(C28+1)&lt;='Q3'!$M$10),"-",C28+1),"-")</f>
        <v>45621</v>
      </c>
      <c r="C29" s="22">
        <f>IFERROR(IF(AND(MONTH(B29+6)&lt;=$M$10,MONTH(B29+6)&gt;'Q3'!$M$10),B29+6,B29+6-DAY(B29+6)),"-")</f>
        <v>45627</v>
      </c>
      <c r="D29" s="37"/>
      <c r="E29" s="38"/>
      <c r="F29" s="38"/>
      <c r="G29" s="38"/>
      <c r="H29" s="39"/>
      <c r="I29" s="37"/>
      <c r="J29" s="40"/>
    </row>
    <row r="30" spans="1:10" ht="15" x14ac:dyDescent="0.2">
      <c r="A30" s="20">
        <f t="shared" si="0"/>
        <v>49</v>
      </c>
      <c r="B30" s="21">
        <f>IFERROR(IF(OR(MONTH(C29+1)&gt;$M$10,MONTH(C29+1)&lt;='Q3'!$M$10),"-",C29+1),"-")</f>
        <v>45628</v>
      </c>
      <c r="C30" s="22">
        <f>IFERROR(IF(AND(MONTH(B30+6)&lt;=$M$10,MONTH(B30+6)&gt;'Q3'!$M$10),B30+6,B30+6-DAY(B30+6)),"-")</f>
        <v>45634</v>
      </c>
      <c r="D30" s="37"/>
      <c r="E30" s="38"/>
      <c r="F30" s="38"/>
      <c r="G30" s="38"/>
      <c r="H30" s="39"/>
      <c r="I30" s="37"/>
      <c r="J30" s="40"/>
    </row>
    <row r="31" spans="1:10" ht="15" x14ac:dyDescent="0.2">
      <c r="A31" s="20">
        <f t="shared" si="0"/>
        <v>50</v>
      </c>
      <c r="B31" s="21">
        <f>IFERROR(IF(OR(MONTH(C30+1)&gt;$M$10,MONTH(C30+1)&lt;='Q3'!$M$10),"-",C30+1),"-")</f>
        <v>45635</v>
      </c>
      <c r="C31" s="22">
        <f>IFERROR(IF(AND(MONTH(B31+6)&lt;=$M$10,MONTH(B31+6)&gt;'Q3'!$M$10),B31+6,B31+6-DAY(B31+6)),"-")</f>
        <v>45641</v>
      </c>
      <c r="D31" s="37"/>
      <c r="E31" s="38"/>
      <c r="F31" s="38"/>
      <c r="G31" s="38"/>
      <c r="H31" s="39"/>
      <c r="I31" s="37"/>
      <c r="J31" s="40"/>
    </row>
    <row r="32" spans="1:10" ht="15" x14ac:dyDescent="0.2">
      <c r="A32" s="20">
        <f t="shared" si="0"/>
        <v>51</v>
      </c>
      <c r="B32" s="21">
        <f>IFERROR(IF(OR(MONTH(C31+1)&gt;$M$10,MONTH(C31+1)&lt;='Q3'!$M$10),"-",C31+1),"-")</f>
        <v>45642</v>
      </c>
      <c r="C32" s="22">
        <f>IFERROR(IF(AND(MONTH(B32+6)&lt;=$M$10,MONTH(B32+6)&gt;'Q3'!$M$10),B32+6,B32+6-DAY(B32+6)),"-")</f>
        <v>45648</v>
      </c>
      <c r="D32" s="37"/>
      <c r="E32" s="38"/>
      <c r="F32" s="38"/>
      <c r="G32" s="38"/>
      <c r="H32" s="39"/>
      <c r="I32" s="37"/>
      <c r="J32" s="40"/>
    </row>
    <row r="33" spans="1:10" ht="15" x14ac:dyDescent="0.2">
      <c r="A33" s="20">
        <f t="shared" si="0"/>
        <v>52</v>
      </c>
      <c r="B33" s="21">
        <f>IFERROR(IF(OR(MONTH(C32+1)&gt;$M$10,MONTH(C32+1)&lt;='Q3'!$M$10),"-",C32+1),"-")</f>
        <v>45649</v>
      </c>
      <c r="C33" s="22">
        <f>IFERROR(IF(AND(MONTH(B33+6)&lt;=$M$10,MONTH(B33+6)&gt;'Q3'!$M$10),B33+6,B33+6-DAY(B33+6)),"-")</f>
        <v>45655</v>
      </c>
      <c r="D33" s="37"/>
      <c r="E33" s="38"/>
      <c r="F33" s="38"/>
      <c r="G33" s="38"/>
      <c r="H33" s="39"/>
      <c r="I33" s="37"/>
      <c r="J33" s="40"/>
    </row>
    <row r="34" spans="1:10" ht="15" x14ac:dyDescent="0.2">
      <c r="A34" s="20">
        <f t="shared" si="0"/>
        <v>1</v>
      </c>
      <c r="B34" s="21">
        <f>IFERROR(IF(OR(MONTH(C33+1)&gt;$M$10,MONTH(C33+1)&lt;='Q3'!$M$10),"-",C33+1),"-")</f>
        <v>45656</v>
      </c>
      <c r="C34" s="22">
        <f>IFERROR(IF(AND(MONTH(B34+6)&lt;=$M$10,MONTH(B34+6)&gt;'Q3'!$M$10),B34+6,B34+6-DAY(B34+6)),"-")</f>
        <v>45657</v>
      </c>
      <c r="D34" s="37"/>
      <c r="E34" s="38"/>
      <c r="F34" s="38"/>
      <c r="G34" s="38"/>
      <c r="H34" s="39"/>
      <c r="I34" s="37"/>
      <c r="J34" s="40"/>
    </row>
    <row r="35" spans="1:10" ht="15.75" thickBot="1" x14ac:dyDescent="0.25">
      <c r="A35" s="23" t="str">
        <f t="shared" si="0"/>
        <v>-</v>
      </c>
      <c r="B35" s="21" t="str">
        <f>IFERROR(IF(OR(MONTH(C34+1)&gt;$M$10,MONTH(C34+1)&lt;='Q3'!$M$10),"-",C34+1),"-")</f>
        <v>-</v>
      </c>
      <c r="C35" s="22" t="str">
        <f>IFERROR(IF(AND(MONTH(B35+6)&lt;=$M$10,MONTH(B35+6)&gt;'Q3'!$M$10),B35+6,B35+6-DAY(B35+6)),"-")</f>
        <v>-</v>
      </c>
      <c r="D35" s="41"/>
      <c r="E35" s="42"/>
      <c r="F35" s="42"/>
      <c r="G35" s="42"/>
      <c r="H35" s="43"/>
      <c r="I35" s="41"/>
      <c r="J35" s="44"/>
    </row>
    <row r="36" spans="1:10" ht="15.75" thickBot="1" x14ac:dyDescent="0.25">
      <c r="A36" s="96" t="s">
        <v>25</v>
      </c>
      <c r="B36" s="97"/>
      <c r="C36" s="97"/>
      <c r="D36" s="26">
        <f>SUM(D21:D35)</f>
        <v>0</v>
      </c>
      <c r="E36" s="26">
        <f t="shared" ref="E36:J36" si="1">SUM(E21:E35)</f>
        <v>0</v>
      </c>
      <c r="F36" s="26">
        <f t="shared" si="1"/>
        <v>0</v>
      </c>
      <c r="G36" s="26">
        <f t="shared" si="1"/>
        <v>0</v>
      </c>
      <c r="H36" s="26">
        <f t="shared" si="1"/>
        <v>0</v>
      </c>
      <c r="I36" s="26">
        <f t="shared" si="1"/>
        <v>0</v>
      </c>
      <c r="J36" s="26">
        <f t="shared" si="1"/>
        <v>0</v>
      </c>
    </row>
    <row r="37" spans="1:10" ht="15" x14ac:dyDescent="0.2">
      <c r="A37" s="4"/>
      <c r="B37" s="3"/>
      <c r="C37" s="4"/>
      <c r="D37" s="4"/>
      <c r="E37" s="4"/>
      <c r="F37" s="4"/>
      <c r="G37" s="4"/>
      <c r="H37" s="4"/>
      <c r="I37" s="4"/>
      <c r="J37" s="4"/>
    </row>
    <row r="38" spans="1:10" ht="15" x14ac:dyDescent="0.2">
      <c r="A38" s="4"/>
      <c r="B38" s="4"/>
      <c r="C38" s="4"/>
      <c r="D38" s="4"/>
      <c r="E38" s="4"/>
      <c r="F38" s="4"/>
      <c r="G38" s="104" t="str">
        <f>Grunddaten!A13</f>
        <v>ÜL ohne Lizenz</v>
      </c>
      <c r="H38" s="104"/>
      <c r="I38" s="4"/>
      <c r="J38" s="4"/>
    </row>
    <row r="39" spans="1:10" ht="15" x14ac:dyDescent="0.2">
      <c r="A39" s="4"/>
      <c r="B39" s="3" t="s">
        <v>28</v>
      </c>
      <c r="C39" s="4"/>
      <c r="D39" s="93">
        <f>SUM(D36:J36)</f>
        <v>0</v>
      </c>
      <c r="E39" s="93"/>
      <c r="F39" s="93"/>
      <c r="G39" s="102">
        <f>Grunddaten!B13</f>
        <v>0</v>
      </c>
      <c r="H39" s="102"/>
      <c r="I39" s="103">
        <f>D39*G39</f>
        <v>0</v>
      </c>
      <c r="J39" s="103"/>
    </row>
    <row r="40" spans="1:10" ht="15" x14ac:dyDescent="0.2">
      <c r="A40" s="4"/>
      <c r="B40" s="3"/>
      <c r="C40" s="4"/>
      <c r="D40" s="4"/>
      <c r="E40" s="4"/>
      <c r="F40" s="4"/>
      <c r="G40" s="4"/>
      <c r="H40" s="4"/>
      <c r="I40" s="4"/>
      <c r="J40" s="4"/>
    </row>
    <row r="41" spans="1:10" ht="15" x14ac:dyDescent="0.2">
      <c r="A41" s="4"/>
      <c r="B41" s="3"/>
      <c r="C41" s="4"/>
      <c r="D41" s="4"/>
      <c r="E41" s="4"/>
      <c r="F41" s="4"/>
      <c r="G41" s="4"/>
      <c r="H41" s="4"/>
      <c r="I41" s="4"/>
      <c r="J41" s="4"/>
    </row>
    <row r="42" spans="1:10" ht="15" x14ac:dyDescent="0.2">
      <c r="A42" s="4"/>
      <c r="B42" s="3"/>
      <c r="C42" s="4"/>
      <c r="D42" s="4"/>
      <c r="E42" s="4"/>
      <c r="F42" s="4"/>
      <c r="G42" s="4"/>
      <c r="H42" s="4"/>
      <c r="I42" s="4"/>
      <c r="J42" s="4"/>
    </row>
    <row r="43" spans="1:10" ht="15" x14ac:dyDescent="0.2">
      <c r="A43" s="4"/>
      <c r="B43" s="3" t="s">
        <v>75</v>
      </c>
      <c r="C43" s="4"/>
      <c r="D43" s="94"/>
      <c r="E43" s="94"/>
      <c r="F43" s="94"/>
      <c r="G43" s="94"/>
      <c r="H43" s="94"/>
      <c r="I43" s="94"/>
      <c r="J43" s="82"/>
    </row>
    <row r="44" spans="1:10" ht="15" x14ac:dyDescent="0.2">
      <c r="A44" s="4"/>
      <c r="B44" s="3"/>
      <c r="C44" s="4"/>
      <c r="D44" s="4"/>
      <c r="E44" s="4"/>
      <c r="F44" s="4"/>
      <c r="G44" s="4"/>
      <c r="H44" s="4"/>
      <c r="I44" s="4"/>
      <c r="J44" s="4"/>
    </row>
    <row r="45" spans="1:10" ht="15" x14ac:dyDescent="0.2">
      <c r="A45" s="4"/>
      <c r="B45" s="3"/>
      <c r="C45" s="4"/>
      <c r="D45" s="4"/>
      <c r="E45" s="4"/>
      <c r="F45" s="4"/>
      <c r="G45" s="4"/>
      <c r="H45" s="4"/>
      <c r="I45" s="4"/>
      <c r="J45" s="4"/>
    </row>
    <row r="46" spans="1:10" ht="15" x14ac:dyDescent="0.2">
      <c r="A46" s="4"/>
      <c r="B46" s="3"/>
      <c r="C46" s="4"/>
      <c r="D46" s="4"/>
      <c r="E46" s="4"/>
      <c r="F46" s="4"/>
      <c r="G46" s="4"/>
      <c r="H46" s="4"/>
      <c r="I46" s="4"/>
      <c r="J46" s="4"/>
    </row>
    <row r="47" spans="1:10" ht="15" x14ac:dyDescent="0.2">
      <c r="A47" s="4"/>
      <c r="B47" s="3" t="s">
        <v>76</v>
      </c>
      <c r="C47" s="4"/>
      <c r="D47" s="94"/>
      <c r="E47" s="94"/>
      <c r="F47" s="94"/>
      <c r="G47" s="94"/>
      <c r="H47" s="94"/>
      <c r="I47" s="94"/>
      <c r="J47" s="82"/>
    </row>
    <row r="48" spans="1:10" ht="15" x14ac:dyDescent="0.2">
      <c r="A48" s="4"/>
      <c r="B48" s="3"/>
      <c r="C48" s="4"/>
      <c r="D48" s="4"/>
      <c r="E48" s="4"/>
      <c r="F48" s="4"/>
      <c r="G48" s="4"/>
      <c r="H48" s="4"/>
      <c r="I48" s="4"/>
      <c r="J48" s="4"/>
    </row>
    <row r="49" spans="1:10" ht="15" hidden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ht="15" hidden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ht="15" hidden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ht="15" hidden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</row>
  </sheetData>
  <sheetProtection sheet="1" objects="1" scenarios="1" selectLockedCells="1"/>
  <mergeCells count="21">
    <mergeCell ref="A1:J1"/>
    <mergeCell ref="B3:J3"/>
    <mergeCell ref="B7:C7"/>
    <mergeCell ref="B9:C9"/>
    <mergeCell ref="D7:I7"/>
    <mergeCell ref="D9:I9"/>
    <mergeCell ref="D13:I13"/>
    <mergeCell ref="D15:I15"/>
    <mergeCell ref="D43:I43"/>
    <mergeCell ref="D47:I47"/>
    <mergeCell ref="B11:C11"/>
    <mergeCell ref="B13:C13"/>
    <mergeCell ref="D39:F39"/>
    <mergeCell ref="G38:H38"/>
    <mergeCell ref="G39:H39"/>
    <mergeCell ref="I39:J39"/>
    <mergeCell ref="B15:C15"/>
    <mergeCell ref="C18:D18"/>
    <mergeCell ref="A20:C20"/>
    <mergeCell ref="A36:C36"/>
    <mergeCell ref="D11:I11"/>
  </mergeCells>
  <pageMargins left="0.7" right="0.7" top="0.78740157499999996" bottom="0.78740157499999996" header="0.3" footer="0.3"/>
  <pageSetup paperSize="9" scale="72" orientation="portrait" r:id="rId1"/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BBB96-3B9B-4B9F-871D-34D4C690B712}">
  <sheetPr>
    <pageSetUpPr fitToPage="1"/>
  </sheetPr>
  <dimension ref="A1:E78"/>
  <sheetViews>
    <sheetView showGridLines="0" zoomScaleNormal="100" zoomScaleSheetLayoutView="100" zoomScalePageLayoutView="85" workbookViewId="0">
      <selection activeCell="D22" sqref="D22"/>
    </sheetView>
  </sheetViews>
  <sheetFormatPr baseColWidth="10" defaultColWidth="0" defaultRowHeight="15" zeroHeight="1" x14ac:dyDescent="0.2"/>
  <cols>
    <col min="1" max="1" width="25.85546875" style="32" bestFit="1" customWidth="1"/>
    <col min="2" max="2" width="66" style="32" customWidth="1"/>
    <col min="3" max="3" width="18.5703125" style="32" bestFit="1" customWidth="1"/>
    <col min="4" max="4" width="18" style="32" customWidth="1"/>
    <col min="5" max="5" width="3.7109375" style="32" customWidth="1"/>
    <col min="6" max="16384" width="11.42578125" style="32" hidden="1"/>
  </cols>
  <sheetData>
    <row r="1" spans="1:4" ht="30" x14ac:dyDescent="0.2">
      <c r="A1" s="105" t="s">
        <v>6</v>
      </c>
      <c r="B1" s="105"/>
      <c r="C1" s="105"/>
      <c r="D1" s="105"/>
    </row>
    <row r="2" spans="1:4" x14ac:dyDescent="0.2"/>
    <row r="3" spans="1:4" ht="15.75" x14ac:dyDescent="0.2">
      <c r="A3" s="107" t="str">
        <f>"Auslagen + sonstige Abrechnungen " &amp; Grunddaten!B3</f>
        <v>Auslagen + sonstige Abrechnungen 2024</v>
      </c>
      <c r="B3" s="107"/>
      <c r="C3" s="107"/>
      <c r="D3" s="107"/>
    </row>
    <row r="4" spans="1:4" x14ac:dyDescent="0.2"/>
    <row r="5" spans="1:4" x14ac:dyDescent="0.2"/>
    <row r="6" spans="1:4" x14ac:dyDescent="0.2"/>
    <row r="7" spans="1:4" ht="15.75" customHeight="1" x14ac:dyDescent="0.2">
      <c r="A7" s="11" t="s">
        <v>8</v>
      </c>
      <c r="B7" s="106" t="str">
        <f>Grunddaten!B5</f>
        <v>Max Mustermann</v>
      </c>
      <c r="C7" s="106"/>
      <c r="D7" s="45"/>
    </row>
    <row r="8" spans="1:4" x14ac:dyDescent="0.2">
      <c r="D8" s="45"/>
    </row>
    <row r="9" spans="1:4" ht="15.75" customHeight="1" x14ac:dyDescent="0.2">
      <c r="A9" s="11" t="s">
        <v>9</v>
      </c>
      <c r="B9" s="106" t="str">
        <f>Grunddaten!B7</f>
        <v>Geräteturnen weiblich</v>
      </c>
      <c r="C9" s="106"/>
      <c r="D9" s="45"/>
    </row>
    <row r="10" spans="1:4" x14ac:dyDescent="0.2">
      <c r="B10" s="45"/>
      <c r="C10" s="45"/>
      <c r="D10" s="45"/>
    </row>
    <row r="11" spans="1:4" ht="15.75" customHeight="1" x14ac:dyDescent="0.2">
      <c r="A11" s="11" t="s">
        <v>10</v>
      </c>
      <c r="B11" s="106" t="str">
        <f>Grunddaten!B8</f>
        <v>Volksbank Bühl</v>
      </c>
      <c r="C11" s="106"/>
      <c r="D11" s="45"/>
    </row>
    <row r="12" spans="1:4" x14ac:dyDescent="0.2">
      <c r="B12" s="45"/>
      <c r="C12" s="45"/>
      <c r="D12" s="45"/>
    </row>
    <row r="13" spans="1:4" ht="15.75" customHeight="1" x14ac:dyDescent="0.2">
      <c r="A13" s="11" t="s">
        <v>11</v>
      </c>
      <c r="B13" s="106" t="str">
        <f>Grunddaten!B9</f>
        <v>DE123</v>
      </c>
      <c r="C13" s="106"/>
      <c r="D13" s="45"/>
    </row>
    <row r="14" spans="1:4" x14ac:dyDescent="0.2">
      <c r="B14" s="45"/>
      <c r="C14" s="45"/>
      <c r="D14" s="45"/>
    </row>
    <row r="15" spans="1:4" ht="15.75" customHeight="1" x14ac:dyDescent="0.2">
      <c r="A15" s="11" t="s">
        <v>12</v>
      </c>
      <c r="B15" s="106" t="str">
        <f>Grunddaten!B10</f>
        <v>GENODE61BHL</v>
      </c>
      <c r="C15" s="106"/>
      <c r="D15" s="45"/>
    </row>
    <row r="16" spans="1:4" x14ac:dyDescent="0.2">
      <c r="D16" s="45"/>
    </row>
    <row r="17" spans="1:4" x14ac:dyDescent="0.2">
      <c r="D17" s="45"/>
    </row>
    <row r="18" spans="1:4" x14ac:dyDescent="0.2">
      <c r="D18" s="45"/>
    </row>
    <row r="19" spans="1:4" ht="15.75" x14ac:dyDescent="0.25">
      <c r="A19" s="111" t="s">
        <v>40</v>
      </c>
      <c r="B19" s="111"/>
      <c r="C19" s="111"/>
      <c r="D19" s="111"/>
    </row>
    <row r="20" spans="1:4" ht="15.75" thickBot="1" x14ac:dyDescent="0.25"/>
    <row r="21" spans="1:4" ht="15.75" thickBot="1" x14ac:dyDescent="0.25">
      <c r="A21" s="46" t="s">
        <v>43</v>
      </c>
      <c r="B21" s="112" t="s">
        <v>45</v>
      </c>
      <c r="C21" s="112"/>
      <c r="D21" s="48" t="s">
        <v>39</v>
      </c>
    </row>
    <row r="22" spans="1:4" x14ac:dyDescent="0.2">
      <c r="A22" s="65"/>
      <c r="B22" s="113"/>
      <c r="C22" s="113"/>
      <c r="D22" s="66"/>
    </row>
    <row r="23" spans="1:4" x14ac:dyDescent="0.2">
      <c r="A23" s="67"/>
      <c r="B23" s="108"/>
      <c r="C23" s="108"/>
      <c r="D23" s="68"/>
    </row>
    <row r="24" spans="1:4" x14ac:dyDescent="0.2">
      <c r="A24" s="67"/>
      <c r="B24" s="108"/>
      <c r="C24" s="108"/>
      <c r="D24" s="68"/>
    </row>
    <row r="25" spans="1:4" x14ac:dyDescent="0.2">
      <c r="A25" s="67"/>
      <c r="B25" s="108"/>
      <c r="C25" s="108"/>
      <c r="D25" s="68"/>
    </row>
    <row r="26" spans="1:4" x14ac:dyDescent="0.2">
      <c r="A26" s="67"/>
      <c r="B26" s="108"/>
      <c r="C26" s="108"/>
      <c r="D26" s="68"/>
    </row>
    <row r="27" spans="1:4" x14ac:dyDescent="0.2">
      <c r="A27" s="67"/>
      <c r="B27" s="108"/>
      <c r="C27" s="108"/>
      <c r="D27" s="68"/>
    </row>
    <row r="28" spans="1:4" x14ac:dyDescent="0.2">
      <c r="A28" s="67"/>
      <c r="B28" s="108"/>
      <c r="C28" s="108"/>
      <c r="D28" s="68"/>
    </row>
    <row r="29" spans="1:4" x14ac:dyDescent="0.2">
      <c r="A29" s="67"/>
      <c r="B29" s="108"/>
      <c r="C29" s="108"/>
      <c r="D29" s="68"/>
    </row>
    <row r="30" spans="1:4" x14ac:dyDescent="0.2">
      <c r="A30" s="67"/>
      <c r="B30" s="108"/>
      <c r="C30" s="108"/>
      <c r="D30" s="68"/>
    </row>
    <row r="31" spans="1:4" x14ac:dyDescent="0.2">
      <c r="A31" s="67"/>
      <c r="B31" s="108"/>
      <c r="C31" s="108"/>
      <c r="D31" s="68"/>
    </row>
    <row r="32" spans="1:4" ht="15.75" thickBot="1" x14ac:dyDescent="0.25">
      <c r="A32" s="69"/>
      <c r="B32" s="109"/>
      <c r="C32" s="109"/>
      <c r="D32" s="70"/>
    </row>
    <row r="33" spans="1:4" ht="16.5" thickBot="1" x14ac:dyDescent="0.3">
      <c r="A33" s="46"/>
      <c r="B33" s="110" t="s">
        <v>41</v>
      </c>
      <c r="C33" s="110"/>
      <c r="D33" s="52">
        <f>SUM(D22:D32)</f>
        <v>0</v>
      </c>
    </row>
    <row r="34" spans="1:4" x14ac:dyDescent="0.2"/>
    <row r="35" spans="1:4" x14ac:dyDescent="0.2"/>
    <row r="36" spans="1:4" ht="15.75" x14ac:dyDescent="0.25">
      <c r="A36" s="49" t="s">
        <v>42</v>
      </c>
    </row>
    <row r="37" spans="1:4" ht="15.75" thickBot="1" x14ac:dyDescent="0.25"/>
    <row r="38" spans="1:4" ht="16.5" customHeight="1" thickBot="1" x14ac:dyDescent="0.25">
      <c r="A38" s="46" t="s">
        <v>43</v>
      </c>
      <c r="B38" s="47" t="s">
        <v>72</v>
      </c>
      <c r="C38" s="50" t="s">
        <v>47</v>
      </c>
      <c r="D38" s="48" t="s">
        <v>39</v>
      </c>
    </row>
    <row r="39" spans="1:4" x14ac:dyDescent="0.2">
      <c r="A39" s="65"/>
      <c r="B39" s="71"/>
      <c r="C39" s="72"/>
      <c r="D39" s="77">
        <f>IF(C39=0,0,IF(C39&gt;KOSTENSÄTZE!$E$4,KOSTENSÄTZE!$F$4,KOSTENSÄTZE!$F$3))</f>
        <v>0</v>
      </c>
    </row>
    <row r="40" spans="1:4" x14ac:dyDescent="0.2">
      <c r="A40" s="67"/>
      <c r="B40" s="73"/>
      <c r="C40" s="74"/>
      <c r="D40" s="77">
        <f>IF(C40=0,0,IF(C40&gt;KOSTENSÄTZE!$E$4,KOSTENSÄTZE!$F$4,KOSTENSÄTZE!$F$3))</f>
        <v>0</v>
      </c>
    </row>
    <row r="41" spans="1:4" x14ac:dyDescent="0.2">
      <c r="A41" s="67"/>
      <c r="B41" s="73"/>
      <c r="C41" s="74"/>
      <c r="D41" s="77">
        <f>IF(C41=0,0,IF(C41&gt;KOSTENSÄTZE!$E$4,KOSTENSÄTZE!$F$4,KOSTENSÄTZE!$F$3))</f>
        <v>0</v>
      </c>
    </row>
    <row r="42" spans="1:4" x14ac:dyDescent="0.2">
      <c r="A42" s="67"/>
      <c r="B42" s="73"/>
      <c r="C42" s="74"/>
      <c r="D42" s="77">
        <f>IF(C42=0,0,IF(C42&gt;KOSTENSÄTZE!$E$4,KOSTENSÄTZE!$F$4,KOSTENSÄTZE!$F$3))</f>
        <v>0</v>
      </c>
    </row>
    <row r="43" spans="1:4" x14ac:dyDescent="0.2">
      <c r="A43" s="67"/>
      <c r="B43" s="73"/>
      <c r="C43" s="74"/>
      <c r="D43" s="77">
        <f>IF(C43=0,0,IF(C43&gt;KOSTENSÄTZE!$E$4,KOSTENSÄTZE!$F$4,KOSTENSÄTZE!$F$3))</f>
        <v>0</v>
      </c>
    </row>
    <row r="44" spans="1:4" x14ac:dyDescent="0.2">
      <c r="A44" s="67"/>
      <c r="B44" s="73"/>
      <c r="C44" s="74"/>
      <c r="D44" s="77">
        <f>IF(C44=0,0,IF(C44&gt;KOSTENSÄTZE!$E$4,KOSTENSÄTZE!$F$4,KOSTENSÄTZE!$F$3))</f>
        <v>0</v>
      </c>
    </row>
    <row r="45" spans="1:4" x14ac:dyDescent="0.2">
      <c r="A45" s="67"/>
      <c r="B45" s="73"/>
      <c r="C45" s="74"/>
      <c r="D45" s="77">
        <f>IF(C45=0,0,IF(C45&gt;KOSTENSÄTZE!$E$4,KOSTENSÄTZE!$F$4,KOSTENSÄTZE!$F$3))</f>
        <v>0</v>
      </c>
    </row>
    <row r="46" spans="1:4" x14ac:dyDescent="0.2">
      <c r="A46" s="67"/>
      <c r="B46" s="73"/>
      <c r="C46" s="74"/>
      <c r="D46" s="77">
        <f>IF(C46=0,0,IF(C46&gt;KOSTENSÄTZE!$E$4,KOSTENSÄTZE!$F$4,KOSTENSÄTZE!$F$3))</f>
        <v>0</v>
      </c>
    </row>
    <row r="47" spans="1:4" x14ac:dyDescent="0.2">
      <c r="A47" s="67"/>
      <c r="B47" s="73"/>
      <c r="C47" s="74"/>
      <c r="D47" s="77">
        <f>IF(C47=0,0,IF(C47&gt;KOSTENSÄTZE!$E$4,KOSTENSÄTZE!$F$4,KOSTENSÄTZE!$F$3))</f>
        <v>0</v>
      </c>
    </row>
    <row r="48" spans="1:4" x14ac:dyDescent="0.2">
      <c r="A48" s="67"/>
      <c r="B48" s="73"/>
      <c r="C48" s="74"/>
      <c r="D48" s="77">
        <f>IF(C48=0,0,IF(C48&gt;KOSTENSÄTZE!$E$4,KOSTENSÄTZE!$F$4,KOSTENSÄTZE!$F$3))</f>
        <v>0</v>
      </c>
    </row>
    <row r="49" spans="1:4" ht="15.75" thickBot="1" x14ac:dyDescent="0.25">
      <c r="A49" s="69"/>
      <c r="B49" s="75"/>
      <c r="C49" s="76"/>
      <c r="D49" s="77">
        <f>IF(C49=0,0,IF(C49&gt;KOSTENSÄTZE!$E$4,KOSTENSÄTZE!$F$4,KOSTENSÄTZE!$F$3))</f>
        <v>0</v>
      </c>
    </row>
    <row r="50" spans="1:4" ht="16.5" thickBot="1" x14ac:dyDescent="0.3">
      <c r="A50" s="46"/>
      <c r="B50" s="114" t="s">
        <v>41</v>
      </c>
      <c r="C50" s="115"/>
      <c r="D50" s="52">
        <f>SUM(D39:D49)</f>
        <v>0</v>
      </c>
    </row>
    <row r="51" spans="1:4" x14ac:dyDescent="0.2"/>
    <row r="52" spans="1:4" x14ac:dyDescent="0.2"/>
    <row r="53" spans="1:4" ht="15.75" x14ac:dyDescent="0.25">
      <c r="A53" s="49" t="s">
        <v>44</v>
      </c>
    </row>
    <row r="54" spans="1:4" ht="15.75" thickBot="1" x14ac:dyDescent="0.25">
      <c r="D54" s="51">
        <f>KOSTENSÄTZE!F7</f>
        <v>0</v>
      </c>
    </row>
    <row r="55" spans="1:4" ht="15.75" thickBot="1" x14ac:dyDescent="0.25">
      <c r="A55" s="46" t="s">
        <v>43</v>
      </c>
      <c r="B55" s="47" t="s">
        <v>72</v>
      </c>
      <c r="C55" s="50" t="s">
        <v>46</v>
      </c>
      <c r="D55" s="48" t="s">
        <v>39</v>
      </c>
    </row>
    <row r="56" spans="1:4" x14ac:dyDescent="0.2">
      <c r="A56" s="65"/>
      <c r="B56" s="71"/>
      <c r="C56" s="78"/>
      <c r="D56" s="77">
        <f>C56*$D$54</f>
        <v>0</v>
      </c>
    </row>
    <row r="57" spans="1:4" x14ac:dyDescent="0.2">
      <c r="A57" s="67"/>
      <c r="B57" s="73"/>
      <c r="C57" s="79"/>
      <c r="D57" s="77">
        <f t="shared" ref="D57:D66" si="0">C57*$D$54</f>
        <v>0</v>
      </c>
    </row>
    <row r="58" spans="1:4" x14ac:dyDescent="0.2">
      <c r="A58" s="67"/>
      <c r="B58" s="73"/>
      <c r="C58" s="79"/>
      <c r="D58" s="77">
        <f t="shared" si="0"/>
        <v>0</v>
      </c>
    </row>
    <row r="59" spans="1:4" x14ac:dyDescent="0.2">
      <c r="A59" s="67"/>
      <c r="B59" s="73"/>
      <c r="C59" s="79"/>
      <c r="D59" s="77">
        <f t="shared" si="0"/>
        <v>0</v>
      </c>
    </row>
    <row r="60" spans="1:4" x14ac:dyDescent="0.2">
      <c r="A60" s="67"/>
      <c r="B60" s="73"/>
      <c r="C60" s="79"/>
      <c r="D60" s="77">
        <f t="shared" si="0"/>
        <v>0</v>
      </c>
    </row>
    <row r="61" spans="1:4" x14ac:dyDescent="0.2">
      <c r="A61" s="67"/>
      <c r="B61" s="73"/>
      <c r="C61" s="79"/>
      <c r="D61" s="77">
        <f t="shared" si="0"/>
        <v>0</v>
      </c>
    </row>
    <row r="62" spans="1:4" x14ac:dyDescent="0.2">
      <c r="A62" s="67"/>
      <c r="B62" s="73"/>
      <c r="C62" s="79"/>
      <c r="D62" s="77">
        <f t="shared" si="0"/>
        <v>0</v>
      </c>
    </row>
    <row r="63" spans="1:4" x14ac:dyDescent="0.2">
      <c r="A63" s="67"/>
      <c r="B63" s="73"/>
      <c r="C63" s="79"/>
      <c r="D63" s="77">
        <f t="shared" si="0"/>
        <v>0</v>
      </c>
    </row>
    <row r="64" spans="1:4" x14ac:dyDescent="0.2">
      <c r="A64" s="67"/>
      <c r="B64" s="73"/>
      <c r="C64" s="79"/>
      <c r="D64" s="77">
        <f t="shared" si="0"/>
        <v>0</v>
      </c>
    </row>
    <row r="65" spans="1:4" x14ac:dyDescent="0.2">
      <c r="A65" s="67"/>
      <c r="B65" s="73"/>
      <c r="C65" s="79"/>
      <c r="D65" s="77">
        <f t="shared" si="0"/>
        <v>0</v>
      </c>
    </row>
    <row r="66" spans="1:4" ht="15.75" thickBot="1" x14ac:dyDescent="0.25">
      <c r="A66" s="69"/>
      <c r="B66" s="75"/>
      <c r="C66" s="80"/>
      <c r="D66" s="81">
        <f t="shared" si="0"/>
        <v>0</v>
      </c>
    </row>
    <row r="67" spans="1:4" ht="16.5" thickBot="1" x14ac:dyDescent="0.3">
      <c r="A67" s="46"/>
      <c r="B67" s="114" t="s">
        <v>41</v>
      </c>
      <c r="C67" s="115"/>
      <c r="D67" s="52">
        <f>SUM(D56:D66)</f>
        <v>0</v>
      </c>
    </row>
    <row r="68" spans="1:4" x14ac:dyDescent="0.2"/>
    <row r="69" spans="1:4" s="45" customFormat="1" x14ac:dyDescent="0.2"/>
    <row r="70" spans="1:4" s="45" customFormat="1" x14ac:dyDescent="0.2"/>
    <row r="71" spans="1:4" s="45" customFormat="1" x14ac:dyDescent="0.2"/>
    <row r="72" spans="1:4" x14ac:dyDescent="0.2"/>
    <row r="73" spans="1:4" x14ac:dyDescent="0.2">
      <c r="A73" s="3" t="s">
        <v>75</v>
      </c>
      <c r="B73" s="106"/>
      <c r="C73" s="106"/>
      <c r="D73" s="45"/>
    </row>
    <row r="74" spans="1:4" x14ac:dyDescent="0.2">
      <c r="A74" s="3"/>
      <c r="B74" s="4"/>
      <c r="C74" s="4"/>
      <c r="D74" s="4"/>
    </row>
    <row r="75" spans="1:4" s="45" customFormat="1" x14ac:dyDescent="0.2">
      <c r="A75" s="3"/>
      <c r="B75" s="4"/>
      <c r="C75" s="4"/>
      <c r="D75" s="4"/>
    </row>
    <row r="76" spans="1:4" x14ac:dyDescent="0.2">
      <c r="A76" s="3"/>
      <c r="B76" s="4"/>
      <c r="C76" s="4"/>
      <c r="D76" s="4"/>
    </row>
    <row r="77" spans="1:4" x14ac:dyDescent="0.2">
      <c r="A77" s="3" t="s">
        <v>27</v>
      </c>
      <c r="B77" s="106"/>
      <c r="C77" s="106"/>
      <c r="D77" s="45"/>
    </row>
    <row r="78" spans="1:4" x14ac:dyDescent="0.2"/>
  </sheetData>
  <sheetProtection sheet="1" objects="1" scenarios="1" selectLockedCells="1"/>
  <mergeCells count="25">
    <mergeCell ref="B23:C23"/>
    <mergeCell ref="B24:C24"/>
    <mergeCell ref="B25:C25"/>
    <mergeCell ref="B67:C67"/>
    <mergeCell ref="B27:C27"/>
    <mergeCell ref="B28:C28"/>
    <mergeCell ref="B29:C29"/>
    <mergeCell ref="B30:C30"/>
    <mergeCell ref="B50:C50"/>
    <mergeCell ref="B15:C15"/>
    <mergeCell ref="B73:C73"/>
    <mergeCell ref="B77:C77"/>
    <mergeCell ref="A1:D1"/>
    <mergeCell ref="A3:D3"/>
    <mergeCell ref="B7:C7"/>
    <mergeCell ref="B9:C9"/>
    <mergeCell ref="B11:C11"/>
    <mergeCell ref="B13:C13"/>
    <mergeCell ref="B26:C26"/>
    <mergeCell ref="B31:C31"/>
    <mergeCell ref="B32:C32"/>
    <mergeCell ref="B33:C33"/>
    <mergeCell ref="A19:D19"/>
    <mergeCell ref="B21:C21"/>
    <mergeCell ref="B22:C22"/>
  </mergeCells>
  <pageMargins left="0.7" right="0.7" top="0.78740157499999996" bottom="0.78740157499999996" header="0.3" footer="0.3"/>
  <pageSetup paperSize="9"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44B15-2A62-4FBE-875B-1E2EC79FE6C1}">
  <dimension ref="A1:I38"/>
  <sheetViews>
    <sheetView showGridLines="0" zoomScaleNormal="100" workbookViewId="0">
      <selection activeCell="B21" sqref="B21"/>
    </sheetView>
  </sheetViews>
  <sheetFormatPr baseColWidth="10" defaultColWidth="0" defaultRowHeight="15" zeroHeight="1" x14ac:dyDescent="0.2"/>
  <cols>
    <col min="1" max="1" width="11.42578125" style="4" customWidth="1"/>
    <col min="2" max="2" width="2.85546875" style="4" customWidth="1"/>
    <col min="3" max="3" width="16.85546875" style="4" customWidth="1"/>
    <col min="4" max="4" width="11.42578125" style="4" customWidth="1"/>
    <col min="5" max="5" width="14.42578125" style="4" customWidth="1"/>
    <col min="6" max="6" width="11.42578125" style="4" customWidth="1"/>
    <col min="7" max="7" width="17" style="4" customWidth="1"/>
    <col min="8" max="8" width="11.42578125" style="4" hidden="1" customWidth="1"/>
    <col min="9" max="9" width="0" style="4" hidden="1" customWidth="1"/>
    <col min="10" max="16384" width="11.42578125" style="4" hidden="1"/>
  </cols>
  <sheetData>
    <row r="1" spans="1:9" ht="30" x14ac:dyDescent="0.2">
      <c r="A1" s="105" t="s">
        <v>6</v>
      </c>
      <c r="B1" s="105"/>
      <c r="C1" s="105"/>
      <c r="D1" s="105"/>
      <c r="E1" s="105"/>
      <c r="F1" s="105"/>
      <c r="G1" s="105"/>
    </row>
    <row r="2" spans="1:9" x14ac:dyDescent="0.2"/>
    <row r="3" spans="1:9" x14ac:dyDescent="0.2">
      <c r="I3" s="4" t="s">
        <v>64</v>
      </c>
    </row>
    <row r="4" spans="1:9" x14ac:dyDescent="0.2">
      <c r="A4" s="4" t="s">
        <v>55</v>
      </c>
      <c r="C4" s="94" t="str">
        <f>Grunddaten!B5</f>
        <v>Max Mustermann</v>
      </c>
      <c r="D4" s="94"/>
      <c r="E4" s="94"/>
      <c r="F4" s="94"/>
    </row>
    <row r="5" spans="1:9" x14ac:dyDescent="0.2">
      <c r="C5" s="62"/>
      <c r="D5" s="62"/>
      <c r="E5" s="62"/>
      <c r="F5" s="62"/>
    </row>
    <row r="6" spans="1:9" x14ac:dyDescent="0.2">
      <c r="A6" s="4" t="s">
        <v>56</v>
      </c>
      <c r="C6" s="94" t="str">
        <f>Grunddaten!B6</f>
        <v>Muster Str. 1, 77694 Kehl</v>
      </c>
      <c r="D6" s="94"/>
      <c r="E6" s="94"/>
      <c r="F6" s="94"/>
    </row>
    <row r="7" spans="1:9" x14ac:dyDescent="0.2"/>
    <row r="8" spans="1:9" x14ac:dyDescent="0.2"/>
    <row r="9" spans="1:9" x14ac:dyDescent="0.2"/>
    <row r="10" spans="1:9" x14ac:dyDescent="0.2">
      <c r="A10" s="4" t="s">
        <v>57</v>
      </c>
    </row>
    <row r="11" spans="1:9" x14ac:dyDescent="0.2">
      <c r="A11" s="4" t="s">
        <v>85</v>
      </c>
    </row>
    <row r="12" spans="1:9" x14ac:dyDescent="0.2">
      <c r="A12" s="4" t="s">
        <v>58</v>
      </c>
    </row>
    <row r="13" spans="1:9" x14ac:dyDescent="0.2"/>
    <row r="14" spans="1:9" x14ac:dyDescent="0.2"/>
    <row r="15" spans="1:9" x14ac:dyDescent="0.2"/>
    <row r="16" spans="1:9" ht="23.25" x14ac:dyDescent="0.2">
      <c r="A16" s="116" t="s">
        <v>62</v>
      </c>
      <c r="B16" s="116"/>
      <c r="C16" s="116"/>
      <c r="D16" s="116"/>
      <c r="E16" s="116"/>
      <c r="F16" s="116"/>
      <c r="G16" s="116"/>
    </row>
    <row r="17" spans="1:7" x14ac:dyDescent="0.2"/>
    <row r="18" spans="1:7" x14ac:dyDescent="0.2">
      <c r="A18" s="4" t="str">
        <f>"Hiermit bestätige ich " &amp; C4 &amp; ", dem TV Kork e.V. 1912, dass ich den nach"</f>
        <v>Hiermit bestätige ich Max Mustermann, dem TV Kork e.V. 1912, dass ich den nach</v>
      </c>
    </row>
    <row r="19" spans="1:7" x14ac:dyDescent="0.2">
      <c r="A19" s="4" t="str">
        <f>"§3 Nr. 26 EstG jährlichen Freibetrag für das Jahr " &amp; Grunddaten!B3 &amp; " wie folgt in Anspruch nehme."</f>
        <v>§3 Nr. 26 EstG jährlichen Freibetrag für das Jahr 2024 wie folgt in Anspruch nehme.</v>
      </c>
    </row>
    <row r="20" spans="1:7" x14ac:dyDescent="0.2"/>
    <row r="21" spans="1:7" x14ac:dyDescent="0.2">
      <c r="B21" s="63" t="s">
        <v>64</v>
      </c>
      <c r="C21" s="117">
        <f>KOSTENSÄTZE!H2</f>
        <v>3000</v>
      </c>
      <c r="D21" s="118"/>
      <c r="E21" s="118"/>
      <c r="F21" s="118"/>
      <c r="G21" s="118"/>
    </row>
    <row r="22" spans="1:7" x14ac:dyDescent="0.2"/>
    <row r="23" spans="1:7" x14ac:dyDescent="0.2">
      <c r="B23" s="63"/>
      <c r="C23" s="4" t="s">
        <v>63</v>
      </c>
      <c r="F23" s="64">
        <v>0</v>
      </c>
      <c r="G23" s="4" t="s">
        <v>59</v>
      </c>
    </row>
    <row r="24" spans="1:7" x14ac:dyDescent="0.2"/>
    <row r="25" spans="1:7" x14ac:dyDescent="0.2"/>
    <row r="26" spans="1:7" x14ac:dyDescent="0.2">
      <c r="A26" s="4" t="s">
        <v>60</v>
      </c>
    </row>
    <row r="27" spans="1:7" x14ac:dyDescent="0.2"/>
    <row r="28" spans="1:7" x14ac:dyDescent="0.2"/>
    <row r="29" spans="1:7" x14ac:dyDescent="0.2"/>
    <row r="30" spans="1:7" x14ac:dyDescent="0.2"/>
    <row r="31" spans="1:7" x14ac:dyDescent="0.2"/>
    <row r="32" spans="1:7" x14ac:dyDescent="0.2"/>
    <row r="33" spans="1:6" x14ac:dyDescent="0.2">
      <c r="A33" s="3" t="s">
        <v>61</v>
      </c>
      <c r="C33" s="94"/>
      <c r="D33" s="94"/>
      <c r="E33" s="94"/>
      <c r="F33" s="94"/>
    </row>
    <row r="34" spans="1:6" x14ac:dyDescent="0.2">
      <c r="A34" s="3"/>
      <c r="C34" s="62"/>
      <c r="D34" s="62"/>
      <c r="E34" s="62"/>
      <c r="F34" s="62"/>
    </row>
    <row r="35" spans="1:6" x14ac:dyDescent="0.2">
      <c r="A35" s="3"/>
      <c r="C35" s="62"/>
      <c r="D35" s="62"/>
      <c r="E35" s="62"/>
      <c r="F35" s="62"/>
    </row>
    <row r="36" spans="1:6" x14ac:dyDescent="0.2"/>
    <row r="37" spans="1:6" x14ac:dyDescent="0.2">
      <c r="A37" s="3" t="s">
        <v>26</v>
      </c>
      <c r="C37" s="94"/>
      <c r="D37" s="94"/>
      <c r="E37" s="94"/>
      <c r="F37" s="94"/>
    </row>
    <row r="38" spans="1:6" x14ac:dyDescent="0.2"/>
  </sheetData>
  <sheetProtection sheet="1" objects="1" scenarios="1" selectLockedCells="1"/>
  <mergeCells count="7">
    <mergeCell ref="A1:G1"/>
    <mergeCell ref="A16:G16"/>
    <mergeCell ref="C37:F37"/>
    <mergeCell ref="C33:F33"/>
    <mergeCell ref="C4:F4"/>
    <mergeCell ref="C6:F6"/>
    <mergeCell ref="C21:G21"/>
  </mergeCells>
  <dataValidations count="1">
    <dataValidation type="list" allowBlank="1" showInputMessage="1" showErrorMessage="1" sqref="B21 B23" xr:uid="{48272B4A-690F-4C0D-A61C-9B113F80F70B}">
      <formula1>$I$2:$I$3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0E3B7-7CDF-4741-97E2-EB145D090FDF}">
  <dimension ref="A1:I38"/>
  <sheetViews>
    <sheetView showGridLines="0" tabSelected="1" zoomScaleNormal="100" workbookViewId="0">
      <selection activeCell="B21" sqref="B21"/>
    </sheetView>
  </sheetViews>
  <sheetFormatPr baseColWidth="10" defaultColWidth="0" defaultRowHeight="15" zeroHeight="1" x14ac:dyDescent="0.2"/>
  <cols>
    <col min="1" max="1" width="11.42578125" style="4" customWidth="1"/>
    <col min="2" max="2" width="2.85546875" style="4" customWidth="1"/>
    <col min="3" max="3" width="16.85546875" style="4" customWidth="1"/>
    <col min="4" max="4" width="11.42578125" style="4" customWidth="1"/>
    <col min="5" max="5" width="14.42578125" style="4" customWidth="1"/>
    <col min="6" max="6" width="11.42578125" style="4" customWidth="1"/>
    <col min="7" max="7" width="17" style="4" customWidth="1"/>
    <col min="8" max="8" width="11.42578125" style="4" hidden="1" customWidth="1"/>
    <col min="9" max="9" width="0" style="4" hidden="1" customWidth="1"/>
    <col min="10" max="16384" width="11.42578125" style="4" hidden="1"/>
  </cols>
  <sheetData>
    <row r="1" spans="1:9" ht="30" x14ac:dyDescent="0.2">
      <c r="A1" s="105" t="s">
        <v>6</v>
      </c>
      <c r="B1" s="105"/>
      <c r="C1" s="105"/>
      <c r="D1" s="105"/>
      <c r="E1" s="105"/>
      <c r="F1" s="105"/>
      <c r="G1" s="105"/>
    </row>
    <row r="2" spans="1:9" x14ac:dyDescent="0.2"/>
    <row r="3" spans="1:9" x14ac:dyDescent="0.2">
      <c r="I3" s="4" t="s">
        <v>64</v>
      </c>
    </row>
    <row r="4" spans="1:9" x14ac:dyDescent="0.2">
      <c r="A4" s="4" t="s">
        <v>55</v>
      </c>
      <c r="C4" s="94" t="str">
        <f>Grunddaten!B5</f>
        <v>Max Mustermann</v>
      </c>
      <c r="D4" s="94"/>
      <c r="E4" s="94"/>
      <c r="F4" s="94"/>
    </row>
    <row r="5" spans="1:9" x14ac:dyDescent="0.2">
      <c r="C5" s="62"/>
      <c r="D5" s="62"/>
      <c r="E5" s="62"/>
      <c r="F5" s="62"/>
    </row>
    <row r="6" spans="1:9" x14ac:dyDescent="0.2">
      <c r="A6" s="4" t="s">
        <v>56</v>
      </c>
      <c r="C6" s="94" t="str">
        <f>Grunddaten!B6</f>
        <v>Muster Str. 1, 77694 Kehl</v>
      </c>
      <c r="D6" s="94"/>
      <c r="E6" s="94"/>
      <c r="F6" s="94"/>
    </row>
    <row r="7" spans="1:9" x14ac:dyDescent="0.2"/>
    <row r="8" spans="1:9" x14ac:dyDescent="0.2"/>
    <row r="9" spans="1:9" x14ac:dyDescent="0.2"/>
    <row r="10" spans="1:9" x14ac:dyDescent="0.2">
      <c r="A10" s="4" t="s">
        <v>57</v>
      </c>
    </row>
    <row r="11" spans="1:9" x14ac:dyDescent="0.2">
      <c r="A11" s="4" t="s">
        <v>85</v>
      </c>
    </row>
    <row r="12" spans="1:9" x14ac:dyDescent="0.2">
      <c r="A12" s="4" t="s">
        <v>58</v>
      </c>
    </row>
    <row r="13" spans="1:9" x14ac:dyDescent="0.2"/>
    <row r="14" spans="1:9" x14ac:dyDescent="0.2"/>
    <row r="15" spans="1:9" x14ac:dyDescent="0.2"/>
    <row r="16" spans="1:9" ht="23.25" x14ac:dyDescent="0.2">
      <c r="A16" s="116" t="s">
        <v>65</v>
      </c>
      <c r="B16" s="116"/>
      <c r="C16" s="116"/>
      <c r="D16" s="116"/>
      <c r="E16" s="116"/>
      <c r="F16" s="116"/>
      <c r="G16" s="116"/>
    </row>
    <row r="17" spans="1:7" x14ac:dyDescent="0.2"/>
    <row r="18" spans="1:7" x14ac:dyDescent="0.2">
      <c r="A18" s="4" t="str">
        <f>"Hiermit bestätige ich " &amp; C4 &amp; ", dem TV Kork e.V. 1912, dass ich den nach"</f>
        <v>Hiermit bestätige ich Max Mustermann, dem TV Kork e.V. 1912, dass ich den nach</v>
      </c>
    </row>
    <row r="19" spans="1:7" x14ac:dyDescent="0.2">
      <c r="A19" s="4" t="str">
        <f>"§3 Nr. 26 a EstG jährlichen Freibetrag für das Jahr " &amp; Grunddaten!B3 &amp; " wie folgt in Anspruch nehme."</f>
        <v>§3 Nr. 26 a EstG jährlichen Freibetrag für das Jahr 2024 wie folgt in Anspruch nehme.</v>
      </c>
    </row>
    <row r="20" spans="1:7" x14ac:dyDescent="0.2"/>
    <row r="21" spans="1:7" x14ac:dyDescent="0.2">
      <c r="B21" s="63" t="s">
        <v>64</v>
      </c>
      <c r="C21" s="117">
        <f>KOSTENSÄTZE!J2</f>
        <v>840</v>
      </c>
      <c r="D21" s="118"/>
      <c r="E21" s="118"/>
      <c r="F21" s="118"/>
      <c r="G21" s="118"/>
    </row>
    <row r="22" spans="1:7" x14ac:dyDescent="0.2"/>
    <row r="23" spans="1:7" x14ac:dyDescent="0.2">
      <c r="B23" s="63"/>
      <c r="C23" s="4" t="s">
        <v>63</v>
      </c>
      <c r="F23" s="64">
        <v>0</v>
      </c>
      <c r="G23" s="4" t="s">
        <v>59</v>
      </c>
    </row>
    <row r="24" spans="1:7" x14ac:dyDescent="0.2"/>
    <row r="25" spans="1:7" x14ac:dyDescent="0.2"/>
    <row r="26" spans="1:7" x14ac:dyDescent="0.2">
      <c r="A26" s="4" t="s">
        <v>60</v>
      </c>
    </row>
    <row r="27" spans="1:7" x14ac:dyDescent="0.2"/>
    <row r="28" spans="1:7" x14ac:dyDescent="0.2"/>
    <row r="29" spans="1:7" x14ac:dyDescent="0.2"/>
    <row r="30" spans="1:7" x14ac:dyDescent="0.2"/>
    <row r="31" spans="1:7" x14ac:dyDescent="0.2"/>
    <row r="32" spans="1:7" x14ac:dyDescent="0.2"/>
    <row r="33" spans="1:6" x14ac:dyDescent="0.2">
      <c r="A33" s="3" t="s">
        <v>61</v>
      </c>
      <c r="C33" s="94"/>
      <c r="D33" s="94"/>
      <c r="E33" s="94"/>
      <c r="F33" s="94"/>
    </row>
    <row r="34" spans="1:6" x14ac:dyDescent="0.2">
      <c r="A34" s="3"/>
      <c r="C34" s="62"/>
      <c r="D34" s="62"/>
      <c r="E34" s="62"/>
      <c r="F34" s="62"/>
    </row>
    <row r="35" spans="1:6" x14ac:dyDescent="0.2">
      <c r="A35" s="3"/>
      <c r="C35" s="62"/>
      <c r="D35" s="62"/>
      <c r="E35" s="62"/>
      <c r="F35" s="62"/>
    </row>
    <row r="36" spans="1:6" x14ac:dyDescent="0.2"/>
    <row r="37" spans="1:6" x14ac:dyDescent="0.2">
      <c r="A37" s="3" t="s">
        <v>26</v>
      </c>
      <c r="C37" s="94"/>
      <c r="D37" s="94"/>
      <c r="E37" s="94"/>
      <c r="F37" s="94"/>
    </row>
    <row r="38" spans="1:6" x14ac:dyDescent="0.2"/>
  </sheetData>
  <sheetProtection sheet="1" objects="1" scenarios="1" selectLockedCells="1"/>
  <mergeCells count="7">
    <mergeCell ref="C37:F37"/>
    <mergeCell ref="C21:G21"/>
    <mergeCell ref="A1:G1"/>
    <mergeCell ref="C4:F4"/>
    <mergeCell ref="C6:F6"/>
    <mergeCell ref="A16:G16"/>
    <mergeCell ref="C33:F33"/>
  </mergeCells>
  <dataValidations count="1">
    <dataValidation type="list" allowBlank="1" showInputMessage="1" showErrorMessage="1" sqref="B21 B23" xr:uid="{11057B38-EF86-49F3-814F-FA39EE22957B}">
      <formula1>$I$2:$I$3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6</vt:i4>
      </vt:variant>
    </vt:vector>
  </HeadingPairs>
  <TitlesOfParts>
    <vt:vector size="16" baseType="lpstr">
      <vt:lpstr>Anleitung</vt:lpstr>
      <vt:lpstr>Grunddaten</vt:lpstr>
      <vt:lpstr>Q1</vt:lpstr>
      <vt:lpstr>Q2</vt:lpstr>
      <vt:lpstr>Q3</vt:lpstr>
      <vt:lpstr>Q4</vt:lpstr>
      <vt:lpstr>Auslagen</vt:lpstr>
      <vt:lpstr>ÜL-Freibetrag</vt:lpstr>
      <vt:lpstr>Ehrenamtspauschale</vt:lpstr>
      <vt:lpstr>KOSTENSÄTZE</vt:lpstr>
      <vt:lpstr>Ehrenamtspauschale!Druckbereich</vt:lpstr>
      <vt:lpstr>'Q1'!Druckbereich</vt:lpstr>
      <vt:lpstr>'Q2'!Druckbereich</vt:lpstr>
      <vt:lpstr>'Q3'!Druckbereich</vt:lpstr>
      <vt:lpstr>'Q4'!Druckbereich</vt:lpstr>
      <vt:lpstr>'ÜL-Freibetrag'!Druckbereich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</dc:creator>
  <cp:lastModifiedBy>Selina Schäfer</cp:lastModifiedBy>
  <cp:lastPrinted>2023-07-31T13:52:13Z</cp:lastPrinted>
  <dcterms:created xsi:type="dcterms:W3CDTF">2023-07-01T20:40:31Z</dcterms:created>
  <dcterms:modified xsi:type="dcterms:W3CDTF">2024-12-21T21:15:45Z</dcterms:modified>
</cp:coreProperties>
</file>